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OneDrive - Doxcelerate\Desktop\Tech Std\OMB\2019\Submissions\Bulk Participant\Completed\"/>
    </mc:Choice>
  </mc:AlternateContent>
  <xr:revisionPtr revIDLastSave="1" documentId="8_{953C1B3E-4961-4156-BD10-F68C9C02F45D}" xr6:coauthVersionLast="45" xr6:coauthVersionMax="45" xr10:uidLastSave="{15B0AB50-B4F1-4361-AF09-604BA21CC436}"/>
  <workbookProtection workbookPassword="E390" lockStructure="1"/>
  <bookViews>
    <workbookView xWindow="-28035" yWindow="195" windowWidth="26730" windowHeight="14985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<sst xmlns="http://schemas.openxmlformats.org/spreadsheetml/2006/main" count="404" uniqueCount="208">
  <si>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</si>
  <si>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</si>
  <si>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</si>
  <si>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</si>
  <si>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</si>
  <si>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</si>
  <si>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</si>
  <si>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</si>
  <si>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</si>
  <si>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</si>
  <si>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</si>
  <si>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</si>
  <si>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</si>
  <si>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</si>
  <si>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</si>
  <si>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</si>
  <si>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</si>
  <si>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</si>
  <si>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</si>
  <si>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</si>
  <si>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</si>
  <si>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</si>
  <si>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</si>
  <si>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</si>
  <si>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</si>
  <si>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</si>
  <si>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</si>
  <si>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</si>
  <si>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</si>
  <si>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</si>
  <si>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</si>
  <si>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</si>
  <si>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</si>
  <si>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</si>
  <si>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</si>
  <si>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</si>
  <si>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</si>
  <si>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</si>
  <si>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</si>
  <si>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</si>
  <si>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</si>
  <si>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</si>
  <si>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</si>
  <si>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</si>
  <si>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</si>
  <si>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</si>
  <si>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</si>
  <si>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</si>
  <si>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</si>
  <si>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</si>
  <si>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</si>
  <si>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</si>
  <si>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</si>
  <si>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</si>
  <si>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</si>
  <si>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</si>
  <si>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</si>
  <si>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</si>
  <si>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</si>
  <si>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</si>
  <si>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</si>
  <si>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</si>
  <si>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</si>
  <si>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</si>
  <si>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</si>
  <si>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</si>
  <si>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</si>
  <si>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</si>
  <si>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</si>
  <si>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</si>
  <si>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</si>
  <si>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</si>
  <si>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</si>
  <si>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</si>
  <si>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</si>
  <si>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</si>
  <si>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</si>
  <si>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</si>
  <si>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</si>
  <si>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</si>
  <si>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</si>
  <si>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</si>
  <si>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</si>
  <si>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</si>
  <si>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</si>
  <si>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</si>
  <si>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</si>
  <si>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</si>
  <si>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</si>
  <si>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</si>
  <si>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</si>
  <si>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</si>
  <si>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</si>
  <si>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</si>
  <si>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</si>
  <si>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</si>
  <si>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</si>
  <si>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</si>
  <si>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</si>
  <si>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</si>
  <si>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</si>
  <si>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</si>
  <si>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</si>
  <si>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</si>
  <si>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</si>
  <si>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</si>
  <si>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</si>
  <si>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</si>
  <si>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</si>
  <si>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</si>
  <si>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2.4</t>
  </si>
  <si>
    <t>Nevada National Security Site-MSTS</t>
  </si>
  <si>
    <t>Nevada National Security Site-SOC</t>
  </si>
  <si>
    <t>Thomas</t>
  </si>
  <si>
    <t>George</t>
  </si>
  <si>
    <t>TSM</t>
  </si>
  <si>
    <t>803-952-7936</t>
  </si>
  <si>
    <t>thomas.george@srs.gov</t>
  </si>
  <si>
    <t>Adamson</t>
  </si>
  <si>
    <t>Duane</t>
  </si>
  <si>
    <t>duane.adamson@srnl.doe.gov</t>
  </si>
  <si>
    <t>SRNS</t>
  </si>
  <si>
    <t>American Society of Mechanical Engineers</t>
  </si>
  <si>
    <t>United States</t>
  </si>
  <si>
    <t>ASME Main Committee on Nuclear Air and Gas Treatment</t>
  </si>
  <si>
    <t>V</t>
  </si>
  <si>
    <t>Member</t>
  </si>
  <si>
    <t>R</t>
  </si>
  <si>
    <t xml:space="preserve">ASME AG-1 </t>
  </si>
  <si>
    <t>Baker</t>
  </si>
  <si>
    <t>James</t>
  </si>
  <si>
    <t>james.baker@srs.gov</t>
  </si>
  <si>
    <t>American Nuclear Society</t>
  </si>
  <si>
    <t>Fissionable Material Outside Reactors</t>
  </si>
  <si>
    <t>ANS-8</t>
  </si>
  <si>
    <t>Administrative Practices for Nuclear Criticality Safety</t>
  </si>
  <si>
    <t>ANS-8.19</t>
  </si>
  <si>
    <t>Criticality Accident Emergency Planning &amp; Response</t>
  </si>
  <si>
    <t>ANS-8.23</t>
  </si>
  <si>
    <t>Health Physics Society</t>
  </si>
  <si>
    <t>HPS</t>
  </si>
  <si>
    <t>Radiation Symbol</t>
  </si>
  <si>
    <t>HPS-N12.1</t>
  </si>
  <si>
    <t>Radiation Protection (HPS)</t>
  </si>
  <si>
    <t>HPS-N13-N12.1</t>
  </si>
  <si>
    <t>T</t>
  </si>
  <si>
    <t>Barnett</t>
  </si>
  <si>
    <t>Marvin</t>
  </si>
  <si>
    <t>marvin.barnett@srs.gov</t>
  </si>
  <si>
    <t>ANS-8.22</t>
  </si>
  <si>
    <t>I</t>
  </si>
  <si>
    <t>NV</t>
  </si>
  <si>
    <t>David</t>
  </si>
  <si>
    <t>Beltran</t>
  </si>
  <si>
    <t>David.Beltran-Feliciano@srs.gov</t>
  </si>
  <si>
    <t>National Fire Protection Agency</t>
  </si>
  <si>
    <t>Code Making Panel NEC-P05</t>
  </si>
  <si>
    <t>NFPA 70</t>
  </si>
  <si>
    <t>Brisson</t>
  </si>
  <si>
    <t>Michael</t>
  </si>
  <si>
    <t>mike.brisson@srs.gov</t>
  </si>
  <si>
    <t>International Organization for Standardization</t>
  </si>
  <si>
    <t>Switzerland</t>
  </si>
  <si>
    <t>Nuclear Fuel Technology</t>
  </si>
  <si>
    <t>ISO-TC85-SC5 WG-5</t>
  </si>
  <si>
    <t>Head of US delegation &amp; sole US voting member</t>
  </si>
  <si>
    <t>Butler</t>
  </si>
  <si>
    <t>Joshua</t>
  </si>
  <si>
    <t>joshua.butler@srs.gov</t>
  </si>
  <si>
    <t>ANS-8 / 8.14</t>
  </si>
  <si>
    <t>Brotherton</t>
  </si>
  <si>
    <t>Joye</t>
  </si>
  <si>
    <t>joye.brotherton@srs.gov</t>
  </si>
  <si>
    <t>Nuclear Criticality Safety Consensus committee</t>
  </si>
  <si>
    <t>Criticality Safety Engineer Qualification Standard</t>
  </si>
  <si>
    <t>ANS-8.26</t>
  </si>
  <si>
    <t>Crawford</t>
  </si>
  <si>
    <t>Charles</t>
  </si>
  <si>
    <t>charles.crawford@srnl.doe.gov</t>
  </si>
  <si>
    <t>ASTM International</t>
  </si>
  <si>
    <t>Nuclear Fuel Cycle</t>
  </si>
  <si>
    <t>ASTM-26</t>
  </si>
  <si>
    <t>Repository Waste Package Materials Testing</t>
  </si>
  <si>
    <t>ASTM-C26.13</t>
  </si>
  <si>
    <t>French</t>
  </si>
  <si>
    <t>Samuel</t>
  </si>
  <si>
    <t>samuel.french@srs.gov</t>
  </si>
  <si>
    <t>Subgroup on General Requirements (SC-SVR)</t>
  </si>
  <si>
    <t>Standards Management (Member)</t>
  </si>
  <si>
    <t>ASME XIIIN20160100</t>
  </si>
  <si>
    <t>International Society of Automation</t>
  </si>
  <si>
    <t>ISA 67.04</t>
  </si>
  <si>
    <t>ISA 67.04.01</t>
  </si>
  <si>
    <t>Standards Writing Member</t>
  </si>
  <si>
    <t>ISA 67.04.02</t>
  </si>
  <si>
    <t>Gross</t>
  </si>
  <si>
    <t>Robert</t>
  </si>
  <si>
    <t>robert.gross@srs.gov</t>
  </si>
  <si>
    <t>Task Force on Fuel Microbiology</t>
  </si>
  <si>
    <t>ASTM-D02.E0.2.14</t>
  </si>
  <si>
    <t>Burner, Diesel, Non-Aviation Gas Turbine and Marine Fuels</t>
  </si>
  <si>
    <t>ASTM-D02.E0</t>
  </si>
  <si>
    <t>Jantzen</t>
  </si>
  <si>
    <t>Carol</t>
  </si>
  <si>
    <t>carol.jantzen@srnl.doe.gov</t>
  </si>
  <si>
    <t>Committee on Nuclear Fuel Cycle</t>
  </si>
  <si>
    <t>ASTM-C26</t>
  </si>
  <si>
    <t>ASTM-C26.13 (WG ASTM C1285)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</si>
</sst>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/>
      <right style="thick">
        <color rgb="FF0000FF"/>
      </right>
      <top/>
      <bottom style="medium">
        <color rgb="FF0000FF"/>
      </bottom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7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8" xfId="0" applyFont="1" applyFill="1" applyBorder="1" applyAlignment="1" applyProtection="1">
      <alignment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3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2" xfId="2" applyFont="1" applyBorder="1"/>
    <xf numFmtId="49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164" fontId="7" fillId="4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left" vertical="center" wrapText="1" inden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18" fillId="6" borderId="27" xfId="0" applyFont="1" applyFill="1" applyBorder="1" applyAlignment="1" applyProtection="1">
      <alignment horizontal="center" vertical="center" wrapText="1"/>
      <protection locked="0"/>
    </xf>
    <xf numFmtId="0" fontId="18" fillId="6" borderId="28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7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8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4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6" xfId="0" applyFont="1" applyBorder="1" applyAlignment="1" applyProtection="1">
      <alignment horizontal="right" vertical="center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6" xfId="0" applyFont="1" applyBorder="1" applyAlignment="1" applyProtection="1">
      <alignment horizontal="right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21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 applyProtection="1">
      <alignment horizontal="left" vertical="center" wrapText="1" indent="1"/>
      <protection locked="0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63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82" zoomScaleNormal="82" workbookViewId="0">
      <pane xSplit="2" ySplit="12" topLeftCell="C32" activePane="bottomRight" state="frozen"/>
      <selection pane="topRight" activeCell="C1" sqref="C1"/>
      <selection pane="bottomLeft" activeCell="A11" sqref="A11"/>
      <selection pane="bottomRight" activeCell="H6" sqref="H6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00" t="s">
        <v>39</v>
      </c>
      <c r="D1" s="100"/>
      <c r="E1" s="100"/>
      <c r="F1" s="100"/>
      <c r="G1" s="100"/>
      <c r="H1" s="100"/>
      <c r="I1" s="100"/>
      <c r="J1" s="100"/>
      <c r="K1" s="60"/>
      <c r="L1" s="36" t="s">
        <v>110</v>
      </c>
      <c r="M1" s="88" t="str">
        <f>IF(AND(M2="",M6=""),"Status:  OK","")</f>
        <v>Status:  OK</v>
      </c>
      <c r="N1" s="88"/>
      <c r="O1" s="88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89" t="str">
        <f>IF(IF(OR(ISBLANK(C3),ISBLANK(H3),ISBLANK(C5),ISBLANK(H5),ISBLANK(C7),ISBLANK(G7),ISBLANK(C9)),1,0)=0,"","Missing or incorrect submitter      information")</f>
        <v/>
      </c>
      <c r="N2" s="89"/>
      <c r="O2" s="89"/>
    </row>
    <row r="3" spans="1:101" s="6" customFormat="1" ht="17.25" thickBot="1" x14ac:dyDescent="0.25">
      <c r="A3" s="103" t="s">
        <v>44</v>
      </c>
      <c r="B3" s="104"/>
      <c r="C3" s="113" t="s">
        <v>114</v>
      </c>
      <c r="D3" s="114"/>
      <c r="E3" s="19"/>
      <c r="F3" s="19"/>
      <c r="G3" s="29" t="s">
        <v>45</v>
      </c>
      <c r="H3" s="84" t="s">
        <v>113</v>
      </c>
      <c r="I3" s="19"/>
      <c r="M3" s="89"/>
      <c r="N3" s="89"/>
      <c r="O3" s="89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89"/>
      <c r="N4" s="89"/>
      <c r="O4" s="89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3" t="s">
        <v>46</v>
      </c>
      <c r="B5" s="104"/>
      <c r="C5" s="113" t="s">
        <v>115</v>
      </c>
      <c r="D5" s="114"/>
      <c r="E5" s="107" t="s">
        <v>53</v>
      </c>
      <c r="F5" s="107"/>
      <c r="G5" s="107"/>
      <c r="H5" s="85">
        <v>73</v>
      </c>
      <c r="I5" s="91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Savannah River Site-SRNS (EM)</v>
      </c>
      <c r="J5" s="92"/>
      <c r="K5" s="92"/>
      <c r="L5" s="92"/>
      <c r="M5" s="92"/>
      <c r="N5" s="92"/>
      <c r="O5" s="92"/>
      <c r="P5" s="92"/>
      <c r="Q5" s="92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0" t="str">
        <f>IF(OR(COUNTIF(B13:B62,"ok")=0,COUNTIF(B13:B62,"Incomplete")&gt;0),"Missing or incorrect information in data entry section","")</f>
        <v/>
      </c>
      <c r="N6" s="90"/>
      <c r="O6" s="90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08" t="s">
        <v>4</v>
      </c>
      <c r="B7" s="108"/>
      <c r="C7" s="113" t="s">
        <v>116</v>
      </c>
      <c r="D7" s="114"/>
      <c r="F7" s="33" t="s">
        <v>106</v>
      </c>
      <c r="G7" s="101" t="s">
        <v>117</v>
      </c>
      <c r="H7" s="102"/>
      <c r="I7" s="19"/>
      <c r="J7" s="19"/>
      <c r="M7" s="90"/>
      <c r="N7" s="90"/>
      <c r="O7" s="90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0"/>
      <c r="N8" s="90"/>
      <c r="O8" s="90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7" t="s">
        <v>6</v>
      </c>
      <c r="B9" s="109"/>
      <c r="C9" s="83">
        <v>43773</v>
      </c>
      <c r="D9" s="61"/>
      <c r="E9" s="61"/>
      <c r="F9" s="61"/>
      <c r="G9" s="61"/>
      <c r="H9" s="61"/>
      <c r="I9" s="59"/>
      <c r="J9" s="26"/>
      <c r="M9" s="99" t="s">
        <v>51</v>
      </c>
      <c r="N9" s="99"/>
      <c r="O9" s="99"/>
      <c r="P9" s="99"/>
      <c r="Q9" s="58"/>
      <c r="R9" s="93" t="s">
        <v>38</v>
      </c>
      <c r="S9" s="94"/>
      <c r="T9" s="94"/>
      <c r="U9" s="95"/>
      <c r="V9" s="99" t="s">
        <v>38</v>
      </c>
      <c r="W9" s="99"/>
      <c r="X9" s="99"/>
      <c r="Y9" s="99"/>
      <c r="Z9" s="99" t="s">
        <v>38</v>
      </c>
      <c r="AA9" s="99"/>
      <c r="AB9" s="99"/>
      <c r="AC9" s="99" t="s">
        <v>38</v>
      </c>
      <c r="AD9" s="99"/>
      <c r="AE9" s="99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9"/>
      <c r="N10" s="99"/>
      <c r="O10" s="99"/>
      <c r="P10" s="99"/>
      <c r="Q10" s="58"/>
      <c r="R10" s="96"/>
      <c r="S10" s="97"/>
      <c r="T10" s="97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10" t="s">
        <v>0</v>
      </c>
      <c r="B11" s="110" t="s">
        <v>2</v>
      </c>
      <c r="C11" s="105" t="s">
        <v>47</v>
      </c>
      <c r="D11" s="105" t="s">
        <v>42</v>
      </c>
      <c r="E11" s="105" t="s">
        <v>43</v>
      </c>
      <c r="F11" s="105" t="s">
        <v>107</v>
      </c>
      <c r="G11" s="99" t="s">
        <v>40</v>
      </c>
      <c r="H11" s="99"/>
      <c r="I11" s="105" t="s">
        <v>37</v>
      </c>
      <c r="J11" s="105" t="s">
        <v>36</v>
      </c>
      <c r="K11" s="105" t="s">
        <v>35</v>
      </c>
      <c r="L11" s="93" t="s">
        <v>52</v>
      </c>
      <c r="M11" s="105" t="s">
        <v>49</v>
      </c>
      <c r="N11" s="99" t="s">
        <v>33</v>
      </c>
      <c r="O11" s="99"/>
      <c r="P11" s="99" t="s">
        <v>109</v>
      </c>
      <c r="Q11" s="4"/>
      <c r="R11" s="115" t="s">
        <v>7</v>
      </c>
      <c r="S11" s="99" t="str">
        <f>D11&amp;" Status"</f>
        <v xml:space="preserve"> Last Name
of Non-Government Standards Body (NGSB)
Participant Status</v>
      </c>
      <c r="T11" s="99" t="str">
        <f>E11&amp;" Status"</f>
        <v xml:space="preserve"> First Name
of Non-Government Standards Body (NGSB)
Participant Status</v>
      </c>
      <c r="U11" s="95" t="str">
        <f>F11&amp;" Status"</f>
        <v xml:space="preserve"> Email Address
of Non-Government Standards Body (NGSB)
Participant Status</v>
      </c>
      <c r="V11" s="99" t="str">
        <f>G11</f>
        <v xml:space="preserve"> Employment Status (Complete One Column only for Each Row)</v>
      </c>
      <c r="W11" s="99"/>
      <c r="X11" s="99" t="str">
        <f>I11&amp;" Status"</f>
        <v xml:space="preserve"> Name of Non-Government Standards Body (NGSB) Status</v>
      </c>
      <c r="Y11" s="99" t="str">
        <f>J11&amp;" Status"</f>
        <v xml:space="preserve"> Country of Non-Government Standards Body (NGSB) Status</v>
      </c>
      <c r="Z11" s="99" t="str">
        <f>K11&amp;" Status"</f>
        <v xml:space="preserve"> Name of Main Committee Status</v>
      </c>
      <c r="AA11" s="99" t="str">
        <f>L11&amp;" Status"</f>
        <v xml:space="preserve"> Name and/or Number of Activity (e.g., committee, sub-committee, working group, task group) Status</v>
      </c>
      <c r="AB11" s="99" t="str">
        <f>M11&amp;" Status"</f>
        <v xml:space="preserve"> Voting Status:
'V' for Voting or
'NV' for Nonvoting Status</v>
      </c>
      <c r="AC11" s="99" t="str">
        <f>N11</f>
        <v xml:space="preserve"> Representation (Complete One Column only for Each Row)</v>
      </c>
      <c r="AD11" s="99"/>
      <c r="AE11" s="99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1"/>
      <c r="B12" s="111"/>
      <c r="C12" s="106"/>
      <c r="D12" s="112"/>
      <c r="E12" s="112"/>
      <c r="F12" s="112"/>
      <c r="G12" s="52" t="s">
        <v>48</v>
      </c>
      <c r="H12" s="52" t="s">
        <v>41</v>
      </c>
      <c r="I12" s="106"/>
      <c r="J12" s="106"/>
      <c r="K12" s="106"/>
      <c r="L12" s="116"/>
      <c r="M12" s="106"/>
      <c r="N12" s="50" t="s">
        <v>50</v>
      </c>
      <c r="O12" s="50" t="s">
        <v>34</v>
      </c>
      <c r="P12" s="105"/>
      <c r="Q12" s="20"/>
      <c r="R12" s="115"/>
      <c r="S12" s="99"/>
      <c r="T12" s="99"/>
      <c r="U12" s="98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99"/>
      <c r="Y12" s="99"/>
      <c r="Z12" s="99"/>
      <c r="AA12" s="99"/>
      <c r="AB12" s="99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99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61.5" thickTop="1" thickBot="1" x14ac:dyDescent="0.25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72" t="s">
        <v>127</v>
      </c>
      <c r="D13" s="86" t="s">
        <v>118</v>
      </c>
      <c r="E13" s="86" t="s">
        <v>119</v>
      </c>
      <c r="F13" s="86" t="s">
        <v>120</v>
      </c>
      <c r="G13" s="86"/>
      <c r="H13" s="86" t="s">
        <v>121</v>
      </c>
      <c r="I13" s="86" t="s">
        <v>122</v>
      </c>
      <c r="J13" s="86" t="s">
        <v>123</v>
      </c>
      <c r="K13" s="86" t="s">
        <v>124</v>
      </c>
      <c r="L13" s="86" t="s">
        <v>128</v>
      </c>
      <c r="M13" s="86" t="s">
        <v>125</v>
      </c>
      <c r="N13" s="86"/>
      <c r="O13" s="86" t="s">
        <v>121</v>
      </c>
      <c r="P13" s="87" t="s">
        <v>126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45.75" thickBot="1" x14ac:dyDescent="0.25">
      <c r="A14" s="12">
        <v>2</v>
      </c>
      <c r="B14" s="37" t="str">
        <f t="shared" si="0"/>
        <v>ok</v>
      </c>
      <c r="C14" s="73" t="s">
        <v>145</v>
      </c>
      <c r="D14" s="86" t="s">
        <v>129</v>
      </c>
      <c r="E14" s="86" t="s">
        <v>130</v>
      </c>
      <c r="F14" s="86" t="s">
        <v>131</v>
      </c>
      <c r="G14" s="86"/>
      <c r="H14" s="86" t="s">
        <v>121</v>
      </c>
      <c r="I14" s="86" t="s">
        <v>132</v>
      </c>
      <c r="J14" s="86" t="s">
        <v>123</v>
      </c>
      <c r="K14" s="86" t="s">
        <v>133</v>
      </c>
      <c r="L14" s="86" t="s">
        <v>134</v>
      </c>
      <c r="M14" s="86"/>
      <c r="N14" s="86"/>
      <c r="O14" s="86"/>
      <c r="P14" s="87"/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60.75" thickBot="1" x14ac:dyDescent="0.25">
      <c r="A15" s="12">
        <v>3</v>
      </c>
      <c r="B15" s="37" t="str">
        <f t="shared" si="0"/>
        <v>ok</v>
      </c>
      <c r="C15" s="73" t="s">
        <v>145</v>
      </c>
      <c r="D15" s="86" t="s">
        <v>129</v>
      </c>
      <c r="E15" s="86" t="s">
        <v>130</v>
      </c>
      <c r="F15" s="86" t="s">
        <v>131</v>
      </c>
      <c r="G15" s="86"/>
      <c r="H15" s="86" t="s">
        <v>121</v>
      </c>
      <c r="I15" s="86" t="s">
        <v>132</v>
      </c>
      <c r="J15" s="86" t="s">
        <v>123</v>
      </c>
      <c r="K15" s="86" t="s">
        <v>135</v>
      </c>
      <c r="L15" s="86" t="s">
        <v>136</v>
      </c>
      <c r="M15" s="86"/>
      <c r="N15" s="86"/>
      <c r="O15" s="86"/>
      <c r="P15" s="87"/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75.75" thickBot="1" x14ac:dyDescent="0.25">
      <c r="A16" s="12">
        <v>4</v>
      </c>
      <c r="B16" s="37" t="str">
        <f t="shared" si="0"/>
        <v>ok</v>
      </c>
      <c r="C16" s="73" t="s">
        <v>145</v>
      </c>
      <c r="D16" s="86" t="s">
        <v>129</v>
      </c>
      <c r="E16" s="86" t="s">
        <v>130</v>
      </c>
      <c r="F16" s="86" t="s">
        <v>131</v>
      </c>
      <c r="G16" s="86"/>
      <c r="H16" s="86" t="s">
        <v>121</v>
      </c>
      <c r="I16" s="86" t="s">
        <v>132</v>
      </c>
      <c r="J16" s="86" t="s">
        <v>123</v>
      </c>
      <c r="K16" s="86" t="s">
        <v>137</v>
      </c>
      <c r="L16" s="86" t="s">
        <v>138</v>
      </c>
      <c r="M16" s="86"/>
      <c r="N16" s="86"/>
      <c r="O16" s="86"/>
      <c r="P16" s="87"/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 t="shared" si="2"/>
        <v>ok</v>
      </c>
      <c r="Y16" s="56" t="str">
        <f t="shared" si="3"/>
        <v>ok</v>
      </c>
      <c r="Z16" s="56" t="str">
        <f t="shared" si="4"/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30.75" thickBot="1" x14ac:dyDescent="0.25">
      <c r="A17" s="12">
        <v>5</v>
      </c>
      <c r="B17" s="37" t="str">
        <f t="shared" si="0"/>
        <v>ok</v>
      </c>
      <c r="C17" s="73" t="s">
        <v>145</v>
      </c>
      <c r="D17" s="86" t="s">
        <v>129</v>
      </c>
      <c r="E17" s="86" t="s">
        <v>130</v>
      </c>
      <c r="F17" s="86" t="s">
        <v>131</v>
      </c>
      <c r="G17" s="86"/>
      <c r="H17" s="86" t="s">
        <v>121</v>
      </c>
      <c r="I17" s="86" t="s">
        <v>139</v>
      </c>
      <c r="J17" s="86" t="s">
        <v>123</v>
      </c>
      <c r="K17" s="86" t="s">
        <v>139</v>
      </c>
      <c r="L17" s="86" t="s">
        <v>140</v>
      </c>
      <c r="M17" s="86"/>
      <c r="N17" s="86"/>
      <c r="O17" s="86"/>
      <c r="P17" s="87"/>
      <c r="Q17" s="49"/>
      <c r="R17" s="56" t="str">
        <f t="shared" si="1"/>
        <v>ok</v>
      </c>
      <c r="S17" s="56" t="str">
        <f t="shared" si="8"/>
        <v>ok</v>
      </c>
      <c r="T17" s="56" t="str">
        <f t="shared" si="9"/>
        <v>ok</v>
      </c>
      <c r="U17" s="56" t="str">
        <f t="shared" si="10"/>
        <v>ok</v>
      </c>
      <c r="V17" s="56" t="str">
        <f t="shared" si="11"/>
        <v>ok</v>
      </c>
      <c r="W17" s="56" t="str">
        <f t="shared" si="12"/>
        <v>ok</v>
      </c>
      <c r="X17" s="56" t="str">
        <f t="shared" si="2"/>
        <v>ok</v>
      </c>
      <c r="Y17" s="56" t="str">
        <f t="shared" si="3"/>
        <v>ok</v>
      </c>
      <c r="Z17" s="56" t="str">
        <f t="shared" si="4"/>
        <v>ok</v>
      </c>
      <c r="AA17" s="56" t="str">
        <f t="shared" si="5"/>
        <v>ok</v>
      </c>
      <c r="AB17" s="56" t="str">
        <f t="shared" si="6"/>
        <v>ok</v>
      </c>
      <c r="AC17" s="56" t="str">
        <f t="shared" si="13"/>
        <v>ok</v>
      </c>
      <c r="AD17" s="56" t="str">
        <f t="shared" si="14"/>
        <v>ok</v>
      </c>
      <c r="AE17" s="56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30.75" thickBot="1" x14ac:dyDescent="0.25">
      <c r="A18" s="12">
        <v>6</v>
      </c>
      <c r="B18" s="37" t="str">
        <f t="shared" si="0"/>
        <v>ok</v>
      </c>
      <c r="C18" s="73" t="s">
        <v>145</v>
      </c>
      <c r="D18" s="86" t="s">
        <v>129</v>
      </c>
      <c r="E18" s="86" t="s">
        <v>130</v>
      </c>
      <c r="F18" s="86" t="s">
        <v>131</v>
      </c>
      <c r="G18" s="86"/>
      <c r="H18" s="86" t="s">
        <v>121</v>
      </c>
      <c r="I18" s="86" t="s">
        <v>139</v>
      </c>
      <c r="J18" s="86" t="s">
        <v>123</v>
      </c>
      <c r="K18" s="86" t="s">
        <v>141</v>
      </c>
      <c r="L18" s="86" t="s">
        <v>142</v>
      </c>
      <c r="M18" s="86"/>
      <c r="N18" s="86"/>
      <c r="O18" s="86"/>
      <c r="P18" s="87"/>
      <c r="Q18" s="49"/>
      <c r="R18" s="56" t="str">
        <f t="shared" si="1"/>
        <v>ok</v>
      </c>
      <c r="S18" s="56" t="str">
        <f t="shared" si="8"/>
        <v>ok</v>
      </c>
      <c r="T18" s="56" t="str">
        <f t="shared" si="9"/>
        <v>ok</v>
      </c>
      <c r="U18" s="56" t="str">
        <f t="shared" si="10"/>
        <v>ok</v>
      </c>
      <c r="V18" s="56" t="str">
        <f t="shared" si="11"/>
        <v>ok</v>
      </c>
      <c r="W18" s="56" t="str">
        <f t="shared" si="12"/>
        <v>ok</v>
      </c>
      <c r="X18" s="56" t="str">
        <f t="shared" si="2"/>
        <v>ok</v>
      </c>
      <c r="Y18" s="56" t="str">
        <f t="shared" si="3"/>
        <v>ok</v>
      </c>
      <c r="Z18" s="56" t="str">
        <f t="shared" si="4"/>
        <v>ok</v>
      </c>
      <c r="AA18" s="56" t="str">
        <f t="shared" si="5"/>
        <v>ok</v>
      </c>
      <c r="AB18" s="56" t="str">
        <f t="shared" si="6"/>
        <v>ok</v>
      </c>
      <c r="AC18" s="56" t="str">
        <f t="shared" si="13"/>
        <v>ok</v>
      </c>
      <c r="AD18" s="56" t="str">
        <f t="shared" si="14"/>
        <v>ok</v>
      </c>
      <c r="AE18" s="56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30.75" thickBot="1" x14ac:dyDescent="0.25">
      <c r="A19" s="12">
        <v>7</v>
      </c>
      <c r="B19" s="37" t="str">
        <f t="shared" si="0"/>
        <v>ok</v>
      </c>
      <c r="C19" s="73" t="s">
        <v>145</v>
      </c>
      <c r="D19" s="86" t="s">
        <v>129</v>
      </c>
      <c r="E19" s="86" t="s">
        <v>130</v>
      </c>
      <c r="F19" s="86" t="s">
        <v>131</v>
      </c>
      <c r="G19" s="86"/>
      <c r="H19" s="86" t="s">
        <v>121</v>
      </c>
      <c r="I19" s="86" t="s">
        <v>139</v>
      </c>
      <c r="J19" s="86" t="s">
        <v>123</v>
      </c>
      <c r="K19" s="86" t="s">
        <v>143</v>
      </c>
      <c r="L19" s="86" t="s">
        <v>144</v>
      </c>
      <c r="M19" s="86"/>
      <c r="N19" s="86"/>
      <c r="O19" s="86"/>
      <c r="P19" s="87"/>
      <c r="Q19" s="49"/>
      <c r="R19" s="56" t="str">
        <f t="shared" si="1"/>
        <v>ok</v>
      </c>
      <c r="S19" s="56" t="str">
        <f t="shared" si="8"/>
        <v>ok</v>
      </c>
      <c r="T19" s="56" t="str">
        <f t="shared" si="9"/>
        <v>ok</v>
      </c>
      <c r="U19" s="56" t="str">
        <f t="shared" si="10"/>
        <v>ok</v>
      </c>
      <c r="V19" s="56" t="str">
        <f t="shared" si="11"/>
        <v>ok</v>
      </c>
      <c r="W19" s="56" t="str">
        <f t="shared" si="12"/>
        <v>ok</v>
      </c>
      <c r="X19" s="56" t="str">
        <f t="shared" si="2"/>
        <v>ok</v>
      </c>
      <c r="Y19" s="56" t="str">
        <f t="shared" si="3"/>
        <v>ok</v>
      </c>
      <c r="Z19" s="56" t="str">
        <f t="shared" si="4"/>
        <v>ok</v>
      </c>
      <c r="AA19" s="56" t="str">
        <f t="shared" si="5"/>
        <v>ok</v>
      </c>
      <c r="AB19" s="56" t="str">
        <f t="shared" si="6"/>
        <v>ok</v>
      </c>
      <c r="AC19" s="56" t="str">
        <f t="shared" si="13"/>
        <v>ok</v>
      </c>
      <c r="AD19" s="56" t="str">
        <f t="shared" si="14"/>
        <v>ok</v>
      </c>
      <c r="AE19" s="56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45.75" thickBot="1" x14ac:dyDescent="0.25">
      <c r="A20" s="12">
        <v>8</v>
      </c>
      <c r="B20" s="37" t="str">
        <f t="shared" si="0"/>
        <v>ok</v>
      </c>
      <c r="C20" s="73" t="s">
        <v>150</v>
      </c>
      <c r="D20" s="74" t="s">
        <v>146</v>
      </c>
      <c r="E20" s="74" t="s">
        <v>147</v>
      </c>
      <c r="F20" s="74" t="s">
        <v>148</v>
      </c>
      <c r="G20" s="75"/>
      <c r="H20" s="75" t="s">
        <v>121</v>
      </c>
      <c r="I20" s="86" t="s">
        <v>132</v>
      </c>
      <c r="J20" s="86" t="s">
        <v>123</v>
      </c>
      <c r="K20" s="86" t="s">
        <v>133</v>
      </c>
      <c r="L20" s="86" t="s">
        <v>134</v>
      </c>
      <c r="M20" s="75" t="s">
        <v>125</v>
      </c>
      <c r="N20" s="75"/>
      <c r="O20" s="75" t="s">
        <v>121</v>
      </c>
      <c r="P20" s="77" t="s">
        <v>126</v>
      </c>
      <c r="Q20" s="49"/>
      <c r="R20" s="56" t="str">
        <f t="shared" si="1"/>
        <v>ok</v>
      </c>
      <c r="S20" s="56" t="str">
        <f t="shared" si="8"/>
        <v>ok</v>
      </c>
      <c r="T20" s="56" t="str">
        <f t="shared" si="9"/>
        <v>ok</v>
      </c>
      <c r="U20" s="56" t="str">
        <f t="shared" si="10"/>
        <v>ok</v>
      </c>
      <c r="V20" s="56" t="str">
        <f t="shared" si="11"/>
        <v>ok</v>
      </c>
      <c r="W20" s="56" t="str">
        <f t="shared" si="12"/>
        <v>ok</v>
      </c>
      <c r="X20" s="56" t="str">
        <f t="shared" si="2"/>
        <v>ok</v>
      </c>
      <c r="Y20" s="56" t="str">
        <f t="shared" si="3"/>
        <v>ok</v>
      </c>
      <c r="Z20" s="56" t="str">
        <f t="shared" si="4"/>
        <v>ok</v>
      </c>
      <c r="AA20" s="56" t="str">
        <f t="shared" si="5"/>
        <v>ok</v>
      </c>
      <c r="AB20" s="56" t="str">
        <f t="shared" si="6"/>
        <v>ok</v>
      </c>
      <c r="AC20" s="56" t="str">
        <f t="shared" si="13"/>
        <v>ok</v>
      </c>
      <c r="AD20" s="56" t="str">
        <f t="shared" si="14"/>
        <v>ok</v>
      </c>
      <c r="AE20" s="56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45.75" thickBot="1" x14ac:dyDescent="0.25">
      <c r="A21" s="12">
        <v>9</v>
      </c>
      <c r="B21" s="37" t="str">
        <f t="shared" si="0"/>
        <v>ok</v>
      </c>
      <c r="C21" s="73" t="s">
        <v>150</v>
      </c>
      <c r="D21" s="74" t="s">
        <v>146</v>
      </c>
      <c r="E21" s="74" t="s">
        <v>147</v>
      </c>
      <c r="F21" s="74" t="s">
        <v>148</v>
      </c>
      <c r="G21" s="75"/>
      <c r="H21" s="75" t="s">
        <v>121</v>
      </c>
      <c r="I21" s="86" t="s">
        <v>132</v>
      </c>
      <c r="J21" s="86" t="s">
        <v>123</v>
      </c>
      <c r="K21" s="86" t="s">
        <v>133</v>
      </c>
      <c r="L21" s="86" t="s">
        <v>149</v>
      </c>
      <c r="M21" s="75" t="s">
        <v>125</v>
      </c>
      <c r="N21" s="75"/>
      <c r="O21" s="75" t="s">
        <v>121</v>
      </c>
      <c r="P21" s="77" t="s">
        <v>126</v>
      </c>
      <c r="Q21" s="49"/>
      <c r="R21" s="56" t="str">
        <f t="shared" si="1"/>
        <v>ok</v>
      </c>
      <c r="S21" s="56" t="str">
        <f t="shared" si="8"/>
        <v>ok</v>
      </c>
      <c r="T21" s="56" t="str">
        <f t="shared" si="9"/>
        <v>ok</v>
      </c>
      <c r="U21" s="56" t="str">
        <f t="shared" si="10"/>
        <v>ok</v>
      </c>
      <c r="V21" s="56" t="str">
        <f t="shared" si="11"/>
        <v>ok</v>
      </c>
      <c r="W21" s="56" t="str">
        <f t="shared" si="12"/>
        <v>ok</v>
      </c>
      <c r="X21" s="56" t="str">
        <f t="shared" si="2"/>
        <v>ok</v>
      </c>
      <c r="Y21" s="56" t="str">
        <f t="shared" si="3"/>
        <v>ok</v>
      </c>
      <c r="Z21" s="56" t="str">
        <f t="shared" si="4"/>
        <v>ok</v>
      </c>
      <c r="AA21" s="56" t="str">
        <f t="shared" si="5"/>
        <v>ok</v>
      </c>
      <c r="AB21" s="56" t="str">
        <f t="shared" si="6"/>
        <v>ok</v>
      </c>
      <c r="AC21" s="56" t="str">
        <f t="shared" si="13"/>
        <v>ok</v>
      </c>
      <c r="AD21" s="56" t="str">
        <f t="shared" si="14"/>
        <v>ok</v>
      </c>
      <c r="AE21" s="56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38.25" x14ac:dyDescent="0.2">
      <c r="A22" s="12">
        <v>10</v>
      </c>
      <c r="B22" s="37" t="str">
        <f t="shared" si="0"/>
        <v>ok</v>
      </c>
      <c r="C22" s="73" t="s">
        <v>150</v>
      </c>
      <c r="D22" s="74" t="s">
        <v>153</v>
      </c>
      <c r="E22" s="74" t="s">
        <v>152</v>
      </c>
      <c r="F22" s="74" t="s">
        <v>154</v>
      </c>
      <c r="G22" s="75"/>
      <c r="H22" s="75" t="s">
        <v>121</v>
      </c>
      <c r="I22" s="74" t="s">
        <v>155</v>
      </c>
      <c r="J22" s="74" t="s">
        <v>123</v>
      </c>
      <c r="K22" s="74" t="s">
        <v>156</v>
      </c>
      <c r="L22" s="76" t="s">
        <v>157</v>
      </c>
      <c r="M22" s="75" t="s">
        <v>125</v>
      </c>
      <c r="N22" s="75"/>
      <c r="O22" s="75" t="s">
        <v>121</v>
      </c>
      <c r="P22" s="77" t="s">
        <v>126</v>
      </c>
      <c r="Q22" s="49"/>
      <c r="R22" s="56" t="str">
        <f t="shared" si="1"/>
        <v>ok</v>
      </c>
      <c r="S22" s="56" t="str">
        <f t="shared" si="8"/>
        <v>ok</v>
      </c>
      <c r="T22" s="56" t="str">
        <f t="shared" si="9"/>
        <v>ok</v>
      </c>
      <c r="U22" s="56" t="str">
        <f t="shared" si="10"/>
        <v>ok</v>
      </c>
      <c r="V22" s="56" t="str">
        <f t="shared" si="11"/>
        <v>ok</v>
      </c>
      <c r="W22" s="56" t="str">
        <f t="shared" si="12"/>
        <v>ok</v>
      </c>
      <c r="X22" s="56" t="str">
        <f t="shared" si="2"/>
        <v>ok</v>
      </c>
      <c r="Y22" s="56" t="str">
        <f t="shared" si="3"/>
        <v>ok</v>
      </c>
      <c r="Z22" s="56" t="str">
        <f t="shared" si="4"/>
        <v>ok</v>
      </c>
      <c r="AA22" s="56" t="str">
        <f t="shared" si="5"/>
        <v>ok</v>
      </c>
      <c r="AB22" s="56" t="str">
        <f t="shared" si="6"/>
        <v>ok</v>
      </c>
      <c r="AC22" s="56" t="str">
        <f t="shared" si="13"/>
        <v>ok</v>
      </c>
      <c r="AD22" s="56" t="str">
        <f t="shared" si="14"/>
        <v>ok</v>
      </c>
      <c r="AE22" s="56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45.75" thickBot="1" x14ac:dyDescent="0.25">
      <c r="A23" s="12">
        <v>11</v>
      </c>
      <c r="B23" s="37" t="str">
        <f t="shared" si="0"/>
        <v>ok</v>
      </c>
      <c r="C23" s="73" t="s">
        <v>150</v>
      </c>
      <c r="D23" s="86" t="s">
        <v>158</v>
      </c>
      <c r="E23" s="86" t="s">
        <v>159</v>
      </c>
      <c r="F23" s="86" t="s">
        <v>160</v>
      </c>
      <c r="G23" s="86"/>
      <c r="H23" s="86" t="s">
        <v>121</v>
      </c>
      <c r="I23" s="86" t="s">
        <v>161</v>
      </c>
      <c r="J23" s="86" t="s">
        <v>162</v>
      </c>
      <c r="K23" s="86" t="s">
        <v>163</v>
      </c>
      <c r="L23" s="86" t="s">
        <v>164</v>
      </c>
      <c r="M23" s="86" t="s">
        <v>125</v>
      </c>
      <c r="N23" s="86"/>
      <c r="O23" s="86" t="s">
        <v>121</v>
      </c>
      <c r="P23" s="87" t="s">
        <v>165</v>
      </c>
      <c r="Q23" s="49"/>
      <c r="R23" s="56" t="str">
        <f t="shared" si="1"/>
        <v>ok</v>
      </c>
      <c r="S23" s="56" t="str">
        <f t="shared" si="8"/>
        <v>ok</v>
      </c>
      <c r="T23" s="56" t="str">
        <f t="shared" si="9"/>
        <v>ok</v>
      </c>
      <c r="U23" s="56" t="str">
        <f t="shared" si="10"/>
        <v>ok</v>
      </c>
      <c r="V23" s="56" t="str">
        <f t="shared" si="11"/>
        <v>ok</v>
      </c>
      <c r="W23" s="56" t="str">
        <f t="shared" si="12"/>
        <v>ok</v>
      </c>
      <c r="X23" s="56" t="str">
        <f t="shared" si="2"/>
        <v>ok</v>
      </c>
      <c r="Y23" s="56" t="str">
        <f t="shared" si="3"/>
        <v>ok</v>
      </c>
      <c r="Z23" s="56" t="str">
        <f t="shared" si="4"/>
        <v>ok</v>
      </c>
      <c r="AA23" s="56" t="str">
        <f t="shared" si="5"/>
        <v>ok</v>
      </c>
      <c r="AB23" s="56" t="str">
        <f t="shared" si="6"/>
        <v>ok</v>
      </c>
      <c r="AC23" s="56" t="str">
        <f t="shared" si="13"/>
        <v>ok</v>
      </c>
      <c r="AD23" s="56" t="str">
        <f t="shared" si="14"/>
        <v>ok</v>
      </c>
      <c r="AE23" s="56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45.75" thickBot="1" x14ac:dyDescent="0.25">
      <c r="A24" s="12">
        <v>12</v>
      </c>
      <c r="B24" s="37" t="str">
        <f t="shared" si="0"/>
        <v>ok</v>
      </c>
      <c r="C24" s="73" t="s">
        <v>150</v>
      </c>
      <c r="D24" s="74" t="s">
        <v>166</v>
      </c>
      <c r="E24" s="74" t="s">
        <v>167</v>
      </c>
      <c r="F24" s="74" t="s">
        <v>168</v>
      </c>
      <c r="G24" s="75"/>
      <c r="H24" s="75" t="s">
        <v>121</v>
      </c>
      <c r="I24" s="86" t="s">
        <v>132</v>
      </c>
      <c r="J24" s="86" t="s">
        <v>123</v>
      </c>
      <c r="K24" s="86" t="s">
        <v>133</v>
      </c>
      <c r="L24" s="86" t="s">
        <v>169</v>
      </c>
      <c r="M24" s="75" t="s">
        <v>151</v>
      </c>
      <c r="N24" s="75"/>
      <c r="O24" s="75" t="s">
        <v>121</v>
      </c>
      <c r="P24" s="77" t="s">
        <v>126</v>
      </c>
      <c r="Q24" s="49"/>
      <c r="R24" s="56" t="str">
        <f t="shared" si="1"/>
        <v>ok</v>
      </c>
      <c r="S24" s="56" t="str">
        <f t="shared" si="8"/>
        <v>ok</v>
      </c>
      <c r="T24" s="56" t="str">
        <f t="shared" si="9"/>
        <v>ok</v>
      </c>
      <c r="U24" s="56" t="str">
        <f t="shared" si="10"/>
        <v>ok</v>
      </c>
      <c r="V24" s="56" t="str">
        <f t="shared" si="11"/>
        <v>ok</v>
      </c>
      <c r="W24" s="56" t="str">
        <f t="shared" si="12"/>
        <v>ok</v>
      </c>
      <c r="X24" s="56" t="str">
        <f t="shared" si="2"/>
        <v>ok</v>
      </c>
      <c r="Y24" s="56" t="str">
        <f t="shared" si="3"/>
        <v>ok</v>
      </c>
      <c r="Z24" s="56" t="str">
        <f t="shared" si="4"/>
        <v>ok</v>
      </c>
      <c r="AA24" s="56" t="str">
        <f t="shared" si="5"/>
        <v>ok</v>
      </c>
      <c r="AB24" s="56" t="str">
        <f t="shared" si="6"/>
        <v>ok</v>
      </c>
      <c r="AC24" s="56" t="str">
        <f t="shared" si="13"/>
        <v>ok</v>
      </c>
      <c r="AD24" s="56" t="str">
        <f t="shared" si="14"/>
        <v>ok</v>
      </c>
      <c r="AE24" s="56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60.75" thickBot="1" x14ac:dyDescent="0.25">
      <c r="A25" s="12">
        <v>13</v>
      </c>
      <c r="B25" s="37" t="str">
        <f t="shared" si="0"/>
        <v>ok</v>
      </c>
      <c r="C25" s="73" t="s">
        <v>145</v>
      </c>
      <c r="D25" s="86" t="s">
        <v>170</v>
      </c>
      <c r="E25" s="86" t="s">
        <v>171</v>
      </c>
      <c r="F25" s="86" t="s">
        <v>172</v>
      </c>
      <c r="G25" s="86"/>
      <c r="H25" s="86" t="s">
        <v>121</v>
      </c>
      <c r="I25" s="86" t="s">
        <v>132</v>
      </c>
      <c r="J25" s="86" t="s">
        <v>123</v>
      </c>
      <c r="K25" s="86" t="s">
        <v>173</v>
      </c>
      <c r="L25" s="86" t="s">
        <v>134</v>
      </c>
      <c r="M25" s="86"/>
      <c r="N25" s="86"/>
      <c r="O25" s="86"/>
      <c r="P25" s="87"/>
      <c r="Q25" s="49"/>
      <c r="R25" s="56" t="str">
        <f t="shared" si="1"/>
        <v>ok</v>
      </c>
      <c r="S25" s="56" t="str">
        <f t="shared" si="8"/>
        <v>ok</v>
      </c>
      <c r="T25" s="56" t="str">
        <f t="shared" si="9"/>
        <v>ok</v>
      </c>
      <c r="U25" s="56" t="str">
        <f t="shared" si="10"/>
        <v>ok</v>
      </c>
      <c r="V25" s="56" t="str">
        <f t="shared" si="11"/>
        <v>ok</v>
      </c>
      <c r="W25" s="56" t="str">
        <f t="shared" si="12"/>
        <v>ok</v>
      </c>
      <c r="X25" s="56" t="str">
        <f t="shared" si="2"/>
        <v>ok</v>
      </c>
      <c r="Y25" s="56" t="str">
        <f t="shared" si="3"/>
        <v>ok</v>
      </c>
      <c r="Z25" s="56" t="str">
        <f t="shared" si="4"/>
        <v>ok</v>
      </c>
      <c r="AA25" s="56" t="str">
        <f t="shared" si="5"/>
        <v>ok</v>
      </c>
      <c r="AB25" s="56" t="str">
        <f t="shared" si="6"/>
        <v>ok</v>
      </c>
      <c r="AC25" s="56" t="str">
        <f t="shared" si="13"/>
        <v>ok</v>
      </c>
      <c r="AD25" s="56" t="str">
        <f t="shared" si="14"/>
        <v>ok</v>
      </c>
      <c r="AE25" s="56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60.75" thickBot="1" x14ac:dyDescent="0.25">
      <c r="A26" s="12">
        <v>14</v>
      </c>
      <c r="B26" s="37" t="str">
        <f t="shared" si="0"/>
        <v>ok</v>
      </c>
      <c r="C26" s="73" t="s">
        <v>145</v>
      </c>
      <c r="D26" s="86" t="s">
        <v>170</v>
      </c>
      <c r="E26" s="86" t="s">
        <v>171</v>
      </c>
      <c r="F26" s="86" t="s">
        <v>172</v>
      </c>
      <c r="G26" s="86"/>
      <c r="H26" s="86" t="s">
        <v>121</v>
      </c>
      <c r="I26" s="86" t="s">
        <v>132</v>
      </c>
      <c r="J26" s="86" t="s">
        <v>123</v>
      </c>
      <c r="K26" s="86" t="s">
        <v>174</v>
      </c>
      <c r="L26" s="86" t="s">
        <v>175</v>
      </c>
      <c r="M26" s="86"/>
      <c r="N26" s="86"/>
      <c r="O26" s="86"/>
      <c r="P26" s="87"/>
      <c r="Q26" s="49"/>
      <c r="R26" s="56" t="str">
        <f t="shared" si="1"/>
        <v>ok</v>
      </c>
      <c r="S26" s="56" t="str">
        <f t="shared" si="8"/>
        <v>ok</v>
      </c>
      <c r="T26" s="56" t="str">
        <f t="shared" si="9"/>
        <v>ok</v>
      </c>
      <c r="U26" s="56" t="str">
        <f t="shared" si="10"/>
        <v>ok</v>
      </c>
      <c r="V26" s="56" t="str">
        <f t="shared" si="11"/>
        <v>ok</v>
      </c>
      <c r="W26" s="56" t="str">
        <f t="shared" si="12"/>
        <v>ok</v>
      </c>
      <c r="X26" s="56" t="str">
        <f t="shared" si="2"/>
        <v>ok</v>
      </c>
      <c r="Y26" s="56" t="str">
        <f t="shared" si="3"/>
        <v>ok</v>
      </c>
      <c r="Z26" s="56" t="str">
        <f t="shared" si="4"/>
        <v>ok</v>
      </c>
      <c r="AA26" s="56" t="str">
        <f t="shared" si="5"/>
        <v>ok</v>
      </c>
      <c r="AB26" s="56" t="str">
        <f t="shared" si="6"/>
        <v>ok</v>
      </c>
      <c r="AC26" s="56" t="str">
        <f t="shared" si="13"/>
        <v>ok</v>
      </c>
      <c r="AD26" s="56" t="str">
        <f t="shared" si="14"/>
        <v>ok</v>
      </c>
      <c r="AE26" s="56" t="str">
        <f t="shared" si="7"/>
        <v>ok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30.75" thickBot="1" x14ac:dyDescent="0.25">
      <c r="A27" s="12">
        <v>15</v>
      </c>
      <c r="B27" s="37" t="str">
        <f t="shared" si="0"/>
        <v>ok</v>
      </c>
      <c r="C27" s="73" t="s">
        <v>145</v>
      </c>
      <c r="D27" s="86" t="s">
        <v>176</v>
      </c>
      <c r="E27" s="86" t="s">
        <v>177</v>
      </c>
      <c r="F27" s="86" t="s">
        <v>178</v>
      </c>
      <c r="G27" s="86"/>
      <c r="H27" s="86" t="s">
        <v>121</v>
      </c>
      <c r="I27" s="86" t="s">
        <v>179</v>
      </c>
      <c r="J27" s="86" t="s">
        <v>123</v>
      </c>
      <c r="K27" s="86" t="s">
        <v>180</v>
      </c>
      <c r="L27" s="86" t="s">
        <v>181</v>
      </c>
      <c r="M27" s="86"/>
      <c r="N27" s="86"/>
      <c r="O27" s="86"/>
      <c r="P27" s="87"/>
      <c r="Q27" s="49"/>
      <c r="R27" s="56" t="str">
        <f t="shared" si="1"/>
        <v>ok</v>
      </c>
      <c r="S27" s="56" t="str">
        <f t="shared" si="8"/>
        <v>ok</v>
      </c>
      <c r="T27" s="56" t="str">
        <f t="shared" si="9"/>
        <v>ok</v>
      </c>
      <c r="U27" s="56" t="str">
        <f t="shared" si="10"/>
        <v>ok</v>
      </c>
      <c r="V27" s="56" t="str">
        <f t="shared" si="11"/>
        <v>ok</v>
      </c>
      <c r="W27" s="56" t="str">
        <f t="shared" si="12"/>
        <v>ok</v>
      </c>
      <c r="X27" s="56" t="str">
        <f t="shared" si="2"/>
        <v>ok</v>
      </c>
      <c r="Y27" s="56" t="str">
        <f t="shared" si="3"/>
        <v>ok</v>
      </c>
      <c r="Z27" s="56" t="str">
        <f t="shared" si="4"/>
        <v>ok</v>
      </c>
      <c r="AA27" s="56" t="str">
        <f t="shared" si="5"/>
        <v>ok</v>
      </c>
      <c r="AB27" s="56" t="str">
        <f t="shared" si="6"/>
        <v>ok</v>
      </c>
      <c r="AC27" s="56" t="str">
        <f t="shared" si="13"/>
        <v>ok</v>
      </c>
      <c r="AD27" s="56" t="str">
        <f t="shared" si="14"/>
        <v>ok</v>
      </c>
      <c r="AE27" s="56" t="str">
        <f t="shared" si="7"/>
        <v>ok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60.75" thickBot="1" x14ac:dyDescent="0.25">
      <c r="A28" s="12">
        <v>16</v>
      </c>
      <c r="B28" s="37" t="str">
        <f t="shared" si="0"/>
        <v>ok</v>
      </c>
      <c r="C28" s="73" t="s">
        <v>145</v>
      </c>
      <c r="D28" s="86" t="s">
        <v>176</v>
      </c>
      <c r="E28" s="86" t="s">
        <v>177</v>
      </c>
      <c r="F28" s="86" t="s">
        <v>178</v>
      </c>
      <c r="G28" s="86"/>
      <c r="H28" s="86" t="s">
        <v>121</v>
      </c>
      <c r="I28" s="86" t="s">
        <v>179</v>
      </c>
      <c r="J28" s="86" t="s">
        <v>123</v>
      </c>
      <c r="K28" s="86" t="s">
        <v>182</v>
      </c>
      <c r="L28" s="86" t="s">
        <v>183</v>
      </c>
      <c r="M28" s="86"/>
      <c r="N28" s="86"/>
      <c r="O28" s="86"/>
      <c r="P28" s="87"/>
      <c r="Q28" s="49"/>
      <c r="R28" s="56" t="str">
        <f t="shared" si="1"/>
        <v>ok</v>
      </c>
      <c r="S28" s="56" t="str">
        <f t="shared" si="8"/>
        <v>ok</v>
      </c>
      <c r="T28" s="56" t="str">
        <f t="shared" si="9"/>
        <v>ok</v>
      </c>
      <c r="U28" s="56" t="str">
        <f t="shared" si="10"/>
        <v>ok</v>
      </c>
      <c r="V28" s="56" t="str">
        <f t="shared" si="11"/>
        <v>ok</v>
      </c>
      <c r="W28" s="56" t="str">
        <f t="shared" si="12"/>
        <v>ok</v>
      </c>
      <c r="X28" s="56" t="str">
        <f t="shared" si="2"/>
        <v>ok</v>
      </c>
      <c r="Y28" s="56" t="str">
        <f t="shared" si="3"/>
        <v>ok</v>
      </c>
      <c r="Z28" s="56" t="str">
        <f t="shared" si="4"/>
        <v>ok</v>
      </c>
      <c r="AA28" s="56" t="str">
        <f t="shared" si="5"/>
        <v>ok</v>
      </c>
      <c r="AB28" s="56" t="str">
        <f t="shared" si="6"/>
        <v>ok</v>
      </c>
      <c r="AC28" s="56" t="str">
        <f t="shared" si="13"/>
        <v>ok</v>
      </c>
      <c r="AD28" s="56" t="str">
        <f t="shared" si="14"/>
        <v>ok</v>
      </c>
      <c r="AE28" s="56" t="str">
        <f t="shared" si="7"/>
        <v>ok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60.75" thickBot="1" x14ac:dyDescent="0.25">
      <c r="A29" s="12">
        <v>17</v>
      </c>
      <c r="B29" s="37" t="str">
        <f t="shared" si="0"/>
        <v>ok</v>
      </c>
      <c r="C29" s="73" t="s">
        <v>127</v>
      </c>
      <c r="D29" s="86" t="s">
        <v>184</v>
      </c>
      <c r="E29" s="86" t="s">
        <v>185</v>
      </c>
      <c r="F29" s="86" t="s">
        <v>186</v>
      </c>
      <c r="G29" s="86"/>
      <c r="H29" s="86" t="s">
        <v>121</v>
      </c>
      <c r="I29" s="86" t="s">
        <v>122</v>
      </c>
      <c r="J29" s="86" t="s">
        <v>123</v>
      </c>
      <c r="K29" s="86" t="s">
        <v>187</v>
      </c>
      <c r="L29" s="86" t="s">
        <v>189</v>
      </c>
      <c r="M29" s="86" t="s">
        <v>125</v>
      </c>
      <c r="N29" s="86"/>
      <c r="O29" s="86" t="s">
        <v>121</v>
      </c>
      <c r="P29" s="87" t="s">
        <v>188</v>
      </c>
      <c r="Q29" s="49"/>
      <c r="R29" s="56" t="str">
        <f t="shared" si="1"/>
        <v>ok</v>
      </c>
      <c r="S29" s="56" t="str">
        <f t="shared" si="8"/>
        <v>ok</v>
      </c>
      <c r="T29" s="56" t="str">
        <f t="shared" si="9"/>
        <v>ok</v>
      </c>
      <c r="U29" s="56" t="str">
        <f t="shared" si="10"/>
        <v>ok</v>
      </c>
      <c r="V29" s="56" t="str">
        <f t="shared" si="11"/>
        <v>ok</v>
      </c>
      <c r="W29" s="56" t="str">
        <f t="shared" si="12"/>
        <v>ok</v>
      </c>
      <c r="X29" s="56" t="str">
        <f t="shared" si="2"/>
        <v>ok</v>
      </c>
      <c r="Y29" s="56" t="str">
        <f t="shared" si="3"/>
        <v>ok</v>
      </c>
      <c r="Z29" s="56" t="str">
        <f t="shared" si="4"/>
        <v>ok</v>
      </c>
      <c r="AA29" s="56" t="str">
        <f t="shared" si="5"/>
        <v>ok</v>
      </c>
      <c r="AB29" s="56" t="str">
        <f t="shared" si="6"/>
        <v>ok</v>
      </c>
      <c r="AC29" s="56" t="str">
        <f t="shared" si="13"/>
        <v>ok</v>
      </c>
      <c r="AD29" s="56" t="str">
        <f t="shared" si="14"/>
        <v>ok</v>
      </c>
      <c r="AE29" s="56" t="str">
        <f t="shared" si="7"/>
        <v>ok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45.75" thickBot="1" x14ac:dyDescent="0.25">
      <c r="A30" s="12">
        <v>18</v>
      </c>
      <c r="B30" s="37" t="str">
        <f t="shared" si="0"/>
        <v>ok</v>
      </c>
      <c r="C30" s="73" t="s">
        <v>127</v>
      </c>
      <c r="D30" s="86" t="s">
        <v>114</v>
      </c>
      <c r="E30" s="86" t="s">
        <v>113</v>
      </c>
      <c r="F30" s="86" t="s">
        <v>117</v>
      </c>
      <c r="G30" s="86"/>
      <c r="H30" s="86" t="s">
        <v>121</v>
      </c>
      <c r="I30" s="86" t="s">
        <v>190</v>
      </c>
      <c r="J30" s="86" t="s">
        <v>123</v>
      </c>
      <c r="K30" s="86" t="s">
        <v>191</v>
      </c>
      <c r="L30" s="86" t="s">
        <v>192</v>
      </c>
      <c r="M30" s="86" t="s">
        <v>125</v>
      </c>
      <c r="N30" s="86"/>
      <c r="O30" s="86" t="s">
        <v>121</v>
      </c>
      <c r="P30" s="87" t="s">
        <v>193</v>
      </c>
      <c r="Q30" s="49"/>
      <c r="R30" s="56" t="str">
        <f t="shared" si="1"/>
        <v>ok</v>
      </c>
      <c r="S30" s="56" t="str">
        <f t="shared" si="8"/>
        <v>ok</v>
      </c>
      <c r="T30" s="56" t="str">
        <f t="shared" si="9"/>
        <v>ok</v>
      </c>
      <c r="U30" s="56" t="str">
        <f t="shared" si="10"/>
        <v>ok</v>
      </c>
      <c r="V30" s="56" t="str">
        <f t="shared" si="11"/>
        <v>ok</v>
      </c>
      <c r="W30" s="56" t="str">
        <f t="shared" si="12"/>
        <v>ok</v>
      </c>
      <c r="X30" s="56" t="str">
        <f t="shared" si="2"/>
        <v>ok</v>
      </c>
      <c r="Y30" s="56" t="str">
        <f t="shared" si="3"/>
        <v>ok</v>
      </c>
      <c r="Z30" s="56" t="str">
        <f t="shared" si="4"/>
        <v>ok</v>
      </c>
      <c r="AA30" s="56" t="str">
        <f t="shared" si="5"/>
        <v>ok</v>
      </c>
      <c r="AB30" s="56" t="str">
        <f t="shared" si="6"/>
        <v>ok</v>
      </c>
      <c r="AC30" s="56" t="str">
        <f t="shared" si="13"/>
        <v>ok</v>
      </c>
      <c r="AD30" s="56" t="str">
        <f t="shared" si="14"/>
        <v>ok</v>
      </c>
      <c r="AE30" s="56" t="str">
        <f t="shared" si="7"/>
        <v>ok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45.75" thickBot="1" x14ac:dyDescent="0.25">
      <c r="A31" s="12">
        <v>19</v>
      </c>
      <c r="B31" s="37" t="str">
        <f t="shared" si="0"/>
        <v>ok</v>
      </c>
      <c r="C31" s="73" t="s">
        <v>127</v>
      </c>
      <c r="D31" s="86" t="s">
        <v>114</v>
      </c>
      <c r="E31" s="86" t="s">
        <v>113</v>
      </c>
      <c r="F31" s="86" t="s">
        <v>117</v>
      </c>
      <c r="G31" s="86"/>
      <c r="H31" s="86" t="s">
        <v>121</v>
      </c>
      <c r="I31" s="86" t="s">
        <v>190</v>
      </c>
      <c r="J31" s="86" t="s">
        <v>123</v>
      </c>
      <c r="K31" s="86" t="s">
        <v>191</v>
      </c>
      <c r="L31" s="86" t="s">
        <v>194</v>
      </c>
      <c r="M31" s="86" t="s">
        <v>125</v>
      </c>
      <c r="N31" s="86"/>
      <c r="O31" s="86" t="s">
        <v>121</v>
      </c>
      <c r="P31" s="87" t="s">
        <v>193</v>
      </c>
      <c r="Q31" s="49"/>
      <c r="R31" s="56" t="str">
        <f t="shared" si="1"/>
        <v>ok</v>
      </c>
      <c r="S31" s="56" t="str">
        <f t="shared" si="8"/>
        <v>ok</v>
      </c>
      <c r="T31" s="56" t="str">
        <f t="shared" si="9"/>
        <v>ok</v>
      </c>
      <c r="U31" s="56" t="str">
        <f t="shared" si="10"/>
        <v>ok</v>
      </c>
      <c r="V31" s="56" t="str">
        <f t="shared" si="11"/>
        <v>ok</v>
      </c>
      <c r="W31" s="56" t="str">
        <f t="shared" si="12"/>
        <v>ok</v>
      </c>
      <c r="X31" s="56" t="str">
        <f t="shared" si="2"/>
        <v>ok</v>
      </c>
      <c r="Y31" s="56" t="str">
        <f t="shared" si="3"/>
        <v>ok</v>
      </c>
      <c r="Z31" s="56" t="str">
        <f t="shared" si="4"/>
        <v>ok</v>
      </c>
      <c r="AA31" s="56" t="str">
        <f t="shared" si="5"/>
        <v>ok</v>
      </c>
      <c r="AB31" s="56" t="str">
        <f t="shared" si="6"/>
        <v>ok</v>
      </c>
      <c r="AC31" s="56" t="str">
        <f t="shared" si="13"/>
        <v>ok</v>
      </c>
      <c r="AD31" s="56" t="str">
        <f t="shared" si="14"/>
        <v>ok</v>
      </c>
      <c r="AE31" s="56" t="str">
        <f t="shared" si="7"/>
        <v>ok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45.75" thickBot="1" x14ac:dyDescent="0.25">
      <c r="A32" s="12">
        <v>20</v>
      </c>
      <c r="B32" s="37" t="str">
        <f t="shared" si="0"/>
        <v>ok</v>
      </c>
      <c r="C32" s="73" t="s">
        <v>145</v>
      </c>
      <c r="D32" s="86" t="s">
        <v>195</v>
      </c>
      <c r="E32" s="86" t="s">
        <v>196</v>
      </c>
      <c r="F32" s="86" t="s">
        <v>197</v>
      </c>
      <c r="G32" s="86"/>
      <c r="H32" s="86" t="s">
        <v>121</v>
      </c>
      <c r="I32" s="86" t="s">
        <v>179</v>
      </c>
      <c r="J32" s="86" t="s">
        <v>123</v>
      </c>
      <c r="K32" s="86" t="s">
        <v>198</v>
      </c>
      <c r="L32" s="86" t="s">
        <v>199</v>
      </c>
      <c r="M32" s="86"/>
      <c r="N32" s="86"/>
      <c r="O32" s="86"/>
      <c r="P32" s="87"/>
      <c r="Q32" s="49"/>
      <c r="R32" s="56" t="str">
        <f t="shared" si="1"/>
        <v>ok</v>
      </c>
      <c r="S32" s="56" t="str">
        <f t="shared" si="8"/>
        <v>ok</v>
      </c>
      <c r="T32" s="56" t="str">
        <f t="shared" si="9"/>
        <v>ok</v>
      </c>
      <c r="U32" s="56" t="str">
        <f t="shared" si="10"/>
        <v>ok</v>
      </c>
      <c r="V32" s="56" t="str">
        <f t="shared" si="11"/>
        <v>ok</v>
      </c>
      <c r="W32" s="56" t="str">
        <f t="shared" si="12"/>
        <v>ok</v>
      </c>
      <c r="X32" s="56" t="str">
        <f t="shared" si="2"/>
        <v>ok</v>
      </c>
      <c r="Y32" s="56" t="str">
        <f t="shared" si="3"/>
        <v>ok</v>
      </c>
      <c r="Z32" s="56" t="str">
        <f t="shared" si="4"/>
        <v>ok</v>
      </c>
      <c r="AA32" s="56" t="str">
        <f t="shared" si="5"/>
        <v>ok</v>
      </c>
      <c r="AB32" s="56" t="str">
        <f t="shared" si="6"/>
        <v>ok</v>
      </c>
      <c r="AC32" s="56" t="str">
        <f t="shared" si="13"/>
        <v>ok</v>
      </c>
      <c r="AD32" s="56" t="str">
        <f t="shared" si="14"/>
        <v>ok</v>
      </c>
      <c r="AE32" s="56" t="str">
        <f t="shared" si="7"/>
        <v>ok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6.25" thickBot="1" x14ac:dyDescent="0.25">
      <c r="A33" s="12">
        <v>21</v>
      </c>
      <c r="B33" s="37" t="str">
        <f t="shared" si="0"/>
        <v/>
      </c>
      <c r="C33" s="73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7"/>
      <c r="Q33" s="49"/>
      <c r="R33" s="56" t="str">
        <f t="shared" si="1"/>
        <v/>
      </c>
      <c r="S33" s="56" t="str">
        <f>IF(COUNTA($C33:$P33)=0,"",IF(ISBLANK(#REF!),"Empty cell","ok"))</f>
        <v/>
      </c>
      <c r="T33" s="56" t="str">
        <f>IF(COUNTA($C33:$P33)=0,"",IF(ISBLANK(#REF!),"Empty cell","ok"))</f>
        <v/>
      </c>
      <c r="U33" s="56" t="str">
        <f>IF(COUNTA($C33:$P33)=0,"",IF(ISBLANK(#REF!),"Empty cell",IF(IF(ISERROR(FIND("@",#REF!)),1,0)+IF(ISERROR(FIND(".",#REF!)),1,0)&gt;0,"Entry is not an email address","ok")))</f>
        <v/>
      </c>
      <c r="V33" s="56" t="str">
        <f>IF(COUNTA($C33:$P33)=0,"",IF(#REF!="D",IF(ISBLANK(#REF!),"ok","Entries should not be made in both columns"),IF(ISBLANK(#REF!),IF(ISBLANK(#REF!),"Empty cell","ok"),"Entry should be 'D'")))</f>
        <v/>
      </c>
      <c r="W33" s="56" t="str">
        <f>IF(COUNTA($C33:$P33)=0,"",IF(#REF!="D",IF(ISBLANK(#REF!),"ok","Entries should not be made in both columns"),IF(ISBLANK(#REF!),IF(ISBLANK(#REF!),"Empty cell","ok"),IF(ISBLANK(#REF!),"ok","Entries should not be made in both columns"))))</f>
        <v/>
      </c>
      <c r="X33" s="56" t="str">
        <f>IF(COUNTA($C33:$P33)=0,"",IF(ISBLANK(#REF!),"Empty cell","ok"))</f>
        <v/>
      </c>
      <c r="Y33" s="56" t="str">
        <f>IF(COUNTA($C33:$P33)=0,"",IF(ISBLANK(#REF!),"Empty cell","ok"))</f>
        <v/>
      </c>
      <c r="Z33" s="56" t="str">
        <f>IF(COUNTA($C33:$P33)=0,"",IF(ISBLANK(#REF!),"Empty cell","ok"))</f>
        <v/>
      </c>
      <c r="AA33" s="56" t="str">
        <f>IF(COUNTA($C33:$P33)=0,"",IF(ISBLANK(#REF!),"Empty cell","ok"))</f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45.75" thickBot="1" x14ac:dyDescent="0.25">
      <c r="A34" s="12">
        <v>22</v>
      </c>
      <c r="B34" s="37" t="str">
        <f t="shared" si="0"/>
        <v>ok</v>
      </c>
      <c r="C34" s="73" t="s">
        <v>145</v>
      </c>
      <c r="D34" s="86" t="s">
        <v>202</v>
      </c>
      <c r="E34" s="86" t="s">
        <v>203</v>
      </c>
      <c r="F34" s="86" t="s">
        <v>204</v>
      </c>
      <c r="G34" s="86"/>
      <c r="H34" s="86" t="s">
        <v>121</v>
      </c>
      <c r="I34" s="86" t="s">
        <v>179</v>
      </c>
      <c r="J34" s="86" t="s">
        <v>123</v>
      </c>
      <c r="K34" s="86" t="s">
        <v>205</v>
      </c>
      <c r="L34" s="86" t="s">
        <v>206</v>
      </c>
      <c r="M34" s="86"/>
      <c r="N34" s="86"/>
      <c r="O34" s="86"/>
      <c r="P34" s="87"/>
      <c r="Q34" s="49"/>
      <c r="R34" s="56" t="str">
        <f t="shared" si="1"/>
        <v>ok</v>
      </c>
      <c r="S34" s="56" t="str">
        <f>IF(COUNTA($C34:$P34)=0,"",IF(ISBLANK(D34),"Empty cell","ok"))</f>
        <v>ok</v>
      </c>
      <c r="T34" s="56" t="str">
        <f>IF(COUNTA($C34:$P34)=0,"",IF(ISBLANK(E34),"Empty cell","ok"))</f>
        <v>ok</v>
      </c>
      <c r="U34" s="56" t="str">
        <f>IF(COUNTA($C34:$P34)=0,"",IF(ISBLANK(F34),"Empty cell",IF(IF(ISERROR(FIND("@",F34)),1,0)+IF(ISERROR(FIND(".",F34)),1,0)&gt;0,"Entry is not an email address","ok")))</f>
        <v>ok</v>
      </c>
      <c r="V34" s="56" t="str">
        <f>IF(COUNTA($C34:$P34)=0,"",IF(G34="D",IF(ISBLANK(H34),"ok","Entries should not be made in both columns"),IF(ISBLANK(G34),IF(ISBLANK(H34),"Empty cell","ok"),"Entry should be 'D'")))</f>
        <v>ok</v>
      </c>
      <c r="W34" s="56" t="str">
        <f>IF(COUNTA($C34:$P34)=0,"",IF(G34="D",IF(ISBLANK(H34),"ok","Entries should not be made in both columns"),IF(ISBLANK(G34),IF(ISBLANK(H34),"Empty cell","ok"),IF(ISBLANK(H34),"ok","Entries should not be made in both columns"))))</f>
        <v>ok</v>
      </c>
      <c r="X34" s="56" t="str">
        <f>IF(COUNTA($C34:$P34)=0,"",IF(ISBLANK($I34),"Empty cell","ok"))</f>
        <v>ok</v>
      </c>
      <c r="Y34" s="56" t="str">
        <f>IF(COUNTA($C34:$P34)=0,"",IF(ISBLANK($J34),"Empty cell","ok"))</f>
        <v>ok</v>
      </c>
      <c r="Z34" s="56" t="str">
        <f>IF(COUNTA($C34:$P34)=0,"",IF(ISBLANK($K34),"Empty cell","ok"))</f>
        <v>ok</v>
      </c>
      <c r="AA34" s="56" t="str">
        <f>IF(COUNTA($C34:$P34)=0,"",IF(ISBLANK($L34),"Empty cell","ok"))</f>
        <v>ok</v>
      </c>
      <c r="AB34" s="56" t="str">
        <f t="shared" si="6"/>
        <v>ok</v>
      </c>
      <c r="AC34" s="56" t="str">
        <f t="shared" si="13"/>
        <v>ok</v>
      </c>
      <c r="AD34" s="56" t="str">
        <f t="shared" si="14"/>
        <v>ok</v>
      </c>
      <c r="AE34" s="56" t="str">
        <f t="shared" si="7"/>
        <v>ok</v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6.25" thickBot="1" x14ac:dyDescent="0.25">
      <c r="A35" s="12">
        <v>23</v>
      </c>
      <c r="B35" s="37" t="str">
        <f t="shared" si="0"/>
        <v/>
      </c>
      <c r="C35" s="73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7"/>
      <c r="Q35" s="49"/>
      <c r="R35" s="56" t="str">
        <f t="shared" si="1"/>
        <v/>
      </c>
      <c r="S35" s="56" t="str">
        <f>IF(COUNTA($C35:$P35)=0,"",IF(ISBLANK(D38),"Empty cell","ok"))</f>
        <v/>
      </c>
      <c r="T35" s="56" t="str">
        <f>IF(COUNTA($C35:$P35)=0,"",IF(ISBLANK(E38),"Empty cell","ok"))</f>
        <v/>
      </c>
      <c r="U35" s="56" t="str">
        <f>IF(COUNTA($C35:$P35)=0,"",IF(ISBLANK(F38),"Empty cell",IF(IF(ISERROR(FIND("@",F38)),1,0)+IF(ISERROR(FIND(".",F38)),1,0)&gt;0,"Entry is not an email address","ok")))</f>
        <v/>
      </c>
      <c r="V35" s="56" t="str">
        <f>IF(COUNTA($C35:$P35)=0,"",IF(G38="D",IF(ISBLANK(H38),"ok","Entries should not be made in both columns"),IF(ISBLANK(G38),IF(ISBLANK(H38),"Empty cell","ok"),"Entry should be 'D'")))</f>
        <v/>
      </c>
      <c r="W35" s="56" t="str">
        <f>IF(COUNTA($C35:$P35)=0,"",IF(G38="D",IF(ISBLANK(H38),"ok","Entries should not be made in both columns"),IF(ISBLANK(G38),IF(ISBLANK(H38),"Empty cell","ok"),IF(ISBLANK(H38),"ok","Entries should not be made in both columns"))))</f>
        <v/>
      </c>
      <c r="X35" s="56" t="str">
        <f>IF(COUNTA($C35:$P35)=0,"",IF(ISBLANK($I38),"Empty cell","ok"))</f>
        <v/>
      </c>
      <c r="Y35" s="56" t="str">
        <f>IF(COUNTA($C35:$P35)=0,"",IF(ISBLANK($J38),"Empty cell","ok"))</f>
        <v/>
      </c>
      <c r="Z35" s="56" t="str">
        <f>IF(COUNTA($C35:$P35)=0,"",IF(ISBLANK($K38),"Empty cell","ok"))</f>
        <v/>
      </c>
      <c r="AA35" s="56" t="str">
        <f>IF(COUNTA($C35:$P35)=0,"",IF(ISBLANK($L38),"Empty cell","ok"))</f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60.75" thickBot="1" x14ac:dyDescent="0.25">
      <c r="A36" s="12">
        <v>24</v>
      </c>
      <c r="B36" s="37" t="str">
        <f t="shared" si="0"/>
        <v>ok</v>
      </c>
      <c r="C36" s="73" t="s">
        <v>145</v>
      </c>
      <c r="D36" s="86" t="s">
        <v>202</v>
      </c>
      <c r="E36" s="86" t="s">
        <v>203</v>
      </c>
      <c r="F36" s="86" t="s">
        <v>204</v>
      </c>
      <c r="G36" s="86"/>
      <c r="H36" s="86" t="s">
        <v>121</v>
      </c>
      <c r="I36" s="86" t="s">
        <v>179</v>
      </c>
      <c r="J36" s="86" t="s">
        <v>123</v>
      </c>
      <c r="K36" s="86" t="s">
        <v>182</v>
      </c>
      <c r="L36" s="86" t="s">
        <v>207</v>
      </c>
      <c r="M36" s="86"/>
      <c r="N36" s="86"/>
      <c r="O36" s="86"/>
      <c r="P36" s="87"/>
      <c r="Q36" s="49"/>
      <c r="R36" s="56" t="str">
        <f t="shared" si="1"/>
        <v>ok</v>
      </c>
      <c r="S36" s="56" t="str">
        <f t="shared" si="8"/>
        <v>ok</v>
      </c>
      <c r="T36" s="56" t="str">
        <f t="shared" si="9"/>
        <v>ok</v>
      </c>
      <c r="U36" s="56" t="str">
        <f t="shared" si="10"/>
        <v>ok</v>
      </c>
      <c r="V36" s="56" t="str">
        <f t="shared" si="11"/>
        <v>ok</v>
      </c>
      <c r="W36" s="56" t="str">
        <f t="shared" si="12"/>
        <v>ok</v>
      </c>
      <c r="X36" s="56" t="str">
        <f t="shared" si="2"/>
        <v>ok</v>
      </c>
      <c r="Y36" s="56" t="str">
        <f t="shared" si="3"/>
        <v>ok</v>
      </c>
      <c r="Z36" s="56" t="str">
        <f t="shared" si="4"/>
        <v>ok</v>
      </c>
      <c r="AA36" s="56" t="str">
        <f t="shared" si="5"/>
        <v>ok</v>
      </c>
      <c r="AB36" s="56" t="str">
        <f t="shared" si="6"/>
        <v>ok</v>
      </c>
      <c r="AC36" s="56" t="str">
        <f t="shared" si="13"/>
        <v>ok</v>
      </c>
      <c r="AD36" s="56" t="str">
        <f t="shared" si="14"/>
        <v>ok</v>
      </c>
      <c r="AE36" s="56" t="str">
        <f t="shared" si="7"/>
        <v>ok</v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60.75" thickBot="1" x14ac:dyDescent="0.25">
      <c r="A37" s="12">
        <v>25</v>
      </c>
      <c r="B37" s="37" t="str">
        <f t="shared" ref="B37:B61" si="15">IF(COUNTIF(R37:AE37,"")=No_of_Columns,"",IF(COUNTIF(R37:AE37,"ok")=No_of_Columns,"ok","Incomplete"))</f>
        <v>ok</v>
      </c>
      <c r="C37" s="73" t="s">
        <v>145</v>
      </c>
      <c r="D37" s="86" t="s">
        <v>195</v>
      </c>
      <c r="E37" s="86" t="s">
        <v>196</v>
      </c>
      <c r="F37" s="86" t="s">
        <v>197</v>
      </c>
      <c r="G37" s="86"/>
      <c r="H37" s="86" t="s">
        <v>121</v>
      </c>
      <c r="I37" s="86" t="s">
        <v>179</v>
      </c>
      <c r="J37" s="86" t="s">
        <v>123</v>
      </c>
      <c r="K37" s="86" t="s">
        <v>200</v>
      </c>
      <c r="L37" s="86" t="s">
        <v>201</v>
      </c>
      <c r="M37" s="86"/>
      <c r="N37" s="86"/>
      <c r="O37" s="86"/>
      <c r="P37" s="87"/>
      <c r="Q37" s="49"/>
      <c r="R37" s="56" t="str">
        <f t="shared" si="1"/>
        <v>ok</v>
      </c>
      <c r="S37" s="56" t="str">
        <f t="shared" ref="S37:S61" si="16">IF(COUNTA($C37:$P37)=0,"",IF(ISBLANK(D37),"Empty cell","ok"))</f>
        <v>ok</v>
      </c>
      <c r="T37" s="56" t="str">
        <f t="shared" ref="T37:T61" si="17">IF(COUNTA($C37:$P37)=0,"",IF(ISBLANK(E37),"Empty cell","ok"))</f>
        <v>ok</v>
      </c>
      <c r="U37" s="56" t="str">
        <f t="shared" si="10"/>
        <v>ok</v>
      </c>
      <c r="V37" s="56" t="str">
        <f t="shared" si="11"/>
        <v>ok</v>
      </c>
      <c r="W37" s="56" t="str">
        <f t="shared" si="12"/>
        <v>ok</v>
      </c>
      <c r="X37" s="56" t="str">
        <f t="shared" si="2"/>
        <v>ok</v>
      </c>
      <c r="Y37" s="56" t="str">
        <f t="shared" si="3"/>
        <v>ok</v>
      </c>
      <c r="Z37" s="56" t="str">
        <f t="shared" si="4"/>
        <v>ok</v>
      </c>
      <c r="AA37" s="56" t="str">
        <f t="shared" si="5"/>
        <v>ok</v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>ok</v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>ok</v>
      </c>
      <c r="AD37" s="56" t="str">
        <f t="shared" si="14"/>
        <v>ok</v>
      </c>
      <c r="AE37" s="56" t="str">
        <f t="shared" ref="AE37:AE61" si="20">IF(COUNTA($C37:$P37)=0,"",IF(C37="T",IF(ISBLANK($P37),"ok","No entry should be made"),IF(ISBLANK($P37),"Empty cell","ok")))</f>
        <v>ok</v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6.25" thickBot="1" x14ac:dyDescent="0.25">
      <c r="A38" s="12">
        <v>26</v>
      </c>
      <c r="B38" s="37" t="str">
        <f t="shared" si="15"/>
        <v/>
      </c>
      <c r="C38" s="73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7"/>
      <c r="Q38" s="49"/>
      <c r="R38" s="56" t="str">
        <f t="shared" si="1"/>
        <v/>
      </c>
      <c r="S38" s="56" t="str">
        <f>IF(COUNTA($C38:$P38)=0,"",IF(ISBLANK(#REF!),"Empty cell","ok"))</f>
        <v/>
      </c>
      <c r="T38" s="56" t="str">
        <f>IF(COUNTA($C38:$P38)=0,"",IF(ISBLANK(#REF!),"Empty cell","ok"))</f>
        <v/>
      </c>
      <c r="U38" s="56" t="str">
        <f>IF(COUNTA($C38:$P38)=0,"",IF(ISBLANK(#REF!),"Empty cell",IF(IF(ISERROR(FIND("@",#REF!)),1,0)+IF(ISERROR(FIND(".",#REF!)),1,0)&gt;0,"Entry is not an email address","ok")))</f>
        <v/>
      </c>
      <c r="V38" s="56" t="str">
        <f>IF(COUNTA($C38:$P38)=0,"",IF(#REF!="D",IF(ISBLANK(#REF!),"ok","Entries should not be made in both columns"),IF(ISBLANK(#REF!),IF(ISBLANK(#REF!),"Empty cell","ok"),"Entry should be 'D'")))</f>
        <v/>
      </c>
      <c r="W38" s="56" t="str">
        <f>IF(COUNTA($C38:$P38)=0,"",IF(#REF!="D",IF(ISBLANK(#REF!),"ok","Entries should not be made in both columns"),IF(ISBLANK(#REF!),IF(ISBLANK(#REF!),"Empty cell","ok"),IF(ISBLANK(#REF!),"ok","Entries should not be made in both columns"))))</f>
        <v/>
      </c>
      <c r="X38" s="56" t="str">
        <f>IF(COUNTA($C38:$P38)=0,"",IF(ISBLANK(#REF!),"Empty cell","ok"))</f>
        <v/>
      </c>
      <c r="Y38" s="56" t="str">
        <f>IF(COUNTA($C38:$P38)=0,"",IF(ISBLANK(#REF!),"Empty cell","ok"))</f>
        <v/>
      </c>
      <c r="Z38" s="56" t="str">
        <f>IF(COUNTA($C38:$P38)=0,"",IF(ISBLANK(#REF!),"Empty cell","ok"))</f>
        <v/>
      </c>
      <c r="AA38" s="56" t="str">
        <f>IF(COUNTA($C38:$P38)=0,"",IF(ISBLANK(#REF!),"Empty cell","ok"))</f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37" t="str">
        <f t="shared" si="15"/>
        <v/>
      </c>
      <c r="C39" s="73"/>
      <c r="D39" s="74"/>
      <c r="E39" s="74"/>
      <c r="F39" s="74"/>
      <c r="G39" s="75"/>
      <c r="H39" s="75"/>
      <c r="I39" s="74"/>
      <c r="J39" s="74"/>
      <c r="K39" s="74"/>
      <c r="L39" s="76"/>
      <c r="M39" s="75"/>
      <c r="N39" s="75"/>
      <c r="O39" s="75"/>
      <c r="P39" s="77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37" t="str">
        <f t="shared" si="15"/>
        <v/>
      </c>
      <c r="C40" s="73"/>
      <c r="D40" s="74"/>
      <c r="E40" s="74"/>
      <c r="F40" s="74"/>
      <c r="G40" s="75"/>
      <c r="H40" s="75"/>
      <c r="I40" s="74"/>
      <c r="J40" s="74"/>
      <c r="K40" s="74"/>
      <c r="L40" s="76"/>
      <c r="M40" s="75"/>
      <c r="N40" s="75"/>
      <c r="O40" s="75"/>
      <c r="P40" s="77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37" t="str">
        <f t="shared" si="15"/>
        <v/>
      </c>
      <c r="C41" s="73"/>
      <c r="D41" s="74"/>
      <c r="E41" s="74"/>
      <c r="F41" s="74"/>
      <c r="G41" s="75"/>
      <c r="H41" s="75"/>
      <c r="I41" s="74"/>
      <c r="J41" s="74"/>
      <c r="K41" s="74"/>
      <c r="L41" s="76"/>
      <c r="M41" s="75"/>
      <c r="N41" s="75"/>
      <c r="O41" s="75"/>
      <c r="P41" s="77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37" t="str">
        <f t="shared" si="15"/>
        <v/>
      </c>
      <c r="C42" s="73"/>
      <c r="D42" s="74"/>
      <c r="E42" s="74"/>
      <c r="F42" s="74"/>
      <c r="G42" s="75"/>
      <c r="H42" s="75"/>
      <c r="I42" s="74"/>
      <c r="J42" s="74"/>
      <c r="K42" s="74"/>
      <c r="L42" s="76"/>
      <c r="M42" s="75"/>
      <c r="N42" s="75"/>
      <c r="O42" s="75"/>
      <c r="P42" s="77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37" t="str">
        <f t="shared" si="15"/>
        <v/>
      </c>
      <c r="C43" s="73"/>
      <c r="D43" s="74"/>
      <c r="E43" s="74"/>
      <c r="F43" s="74"/>
      <c r="G43" s="75"/>
      <c r="H43" s="75"/>
      <c r="I43" s="74"/>
      <c r="J43" s="74"/>
      <c r="K43" s="74"/>
      <c r="L43" s="76"/>
      <c r="M43" s="75"/>
      <c r="N43" s="75"/>
      <c r="O43" s="75"/>
      <c r="P43" s="77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37" t="str">
        <f t="shared" si="15"/>
        <v/>
      </c>
      <c r="C44" s="73"/>
      <c r="D44" s="74"/>
      <c r="E44" s="74"/>
      <c r="F44" s="74"/>
      <c r="G44" s="75"/>
      <c r="H44" s="75"/>
      <c r="I44" s="74"/>
      <c r="J44" s="74"/>
      <c r="K44" s="74"/>
      <c r="L44" s="76"/>
      <c r="M44" s="75"/>
      <c r="N44" s="75"/>
      <c r="O44" s="75"/>
      <c r="P44" s="77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37" t="str">
        <f t="shared" si="15"/>
        <v/>
      </c>
      <c r="C45" s="73"/>
      <c r="D45" s="74"/>
      <c r="E45" s="74"/>
      <c r="F45" s="74"/>
      <c r="G45" s="75"/>
      <c r="H45" s="75"/>
      <c r="I45" s="74"/>
      <c r="J45" s="74"/>
      <c r="K45" s="74"/>
      <c r="L45" s="76"/>
      <c r="M45" s="75"/>
      <c r="N45" s="75"/>
      <c r="O45" s="75"/>
      <c r="P45" s="77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/>
      </c>
      <c r="C46" s="73"/>
      <c r="D46" s="74"/>
      <c r="E46" s="74"/>
      <c r="F46" s="74"/>
      <c r="G46" s="75"/>
      <c r="H46" s="75"/>
      <c r="I46" s="74"/>
      <c r="J46" s="74"/>
      <c r="K46" s="74"/>
      <c r="L46" s="76"/>
      <c r="M46" s="75"/>
      <c r="N46" s="75"/>
      <c r="O46" s="75"/>
      <c r="P46" s="77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/>
      </c>
      <c r="C47" s="73"/>
      <c r="D47" s="74"/>
      <c r="E47" s="74"/>
      <c r="F47" s="74"/>
      <c r="G47" s="75"/>
      <c r="H47" s="75"/>
      <c r="I47" s="74"/>
      <c r="J47" s="74"/>
      <c r="K47" s="74"/>
      <c r="L47" s="76"/>
      <c r="M47" s="75"/>
      <c r="N47" s="75"/>
      <c r="O47" s="75"/>
      <c r="P47" s="77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37" t="str">
        <f t="shared" si="15"/>
        <v/>
      </c>
      <c r="C48" s="73"/>
      <c r="D48" s="74"/>
      <c r="E48" s="74"/>
      <c r="F48" s="74"/>
      <c r="G48" s="75"/>
      <c r="H48" s="75"/>
      <c r="I48" s="74"/>
      <c r="J48" s="74"/>
      <c r="K48" s="74"/>
      <c r="L48" s="76"/>
      <c r="M48" s="75"/>
      <c r="N48" s="75"/>
      <c r="O48" s="75"/>
      <c r="P48" s="77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37" t="str">
        <f t="shared" si="15"/>
        <v/>
      </c>
      <c r="C49" s="73"/>
      <c r="D49" s="74"/>
      <c r="E49" s="74"/>
      <c r="F49" s="74"/>
      <c r="G49" s="75"/>
      <c r="H49" s="75"/>
      <c r="I49" s="74"/>
      <c r="J49" s="74"/>
      <c r="K49" s="74"/>
      <c r="L49" s="76"/>
      <c r="M49" s="75"/>
      <c r="N49" s="75"/>
      <c r="O49" s="75"/>
      <c r="P49" s="77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37" t="str">
        <f t="shared" si="15"/>
        <v/>
      </c>
      <c r="C50" s="73"/>
      <c r="D50" s="74"/>
      <c r="E50" s="74"/>
      <c r="F50" s="74"/>
      <c r="G50" s="75"/>
      <c r="H50" s="75"/>
      <c r="I50" s="74"/>
      <c r="J50" s="74"/>
      <c r="K50" s="74"/>
      <c r="L50" s="76"/>
      <c r="M50" s="75"/>
      <c r="N50" s="75"/>
      <c r="O50" s="75"/>
      <c r="P50" s="77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37" t="str">
        <f t="shared" si="15"/>
        <v/>
      </c>
      <c r="C51" s="73"/>
      <c r="D51" s="74"/>
      <c r="E51" s="74"/>
      <c r="F51" s="74"/>
      <c r="G51" s="75"/>
      <c r="H51" s="75"/>
      <c r="I51" s="74"/>
      <c r="J51" s="74"/>
      <c r="K51" s="74"/>
      <c r="L51" s="76"/>
      <c r="M51" s="75"/>
      <c r="N51" s="75"/>
      <c r="O51" s="75"/>
      <c r="P51" s="77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37" t="str">
        <f t="shared" si="15"/>
        <v/>
      </c>
      <c r="C52" s="73"/>
      <c r="D52" s="74"/>
      <c r="E52" s="74"/>
      <c r="F52" s="74"/>
      <c r="G52" s="75"/>
      <c r="H52" s="75"/>
      <c r="I52" s="74"/>
      <c r="J52" s="74"/>
      <c r="K52" s="74"/>
      <c r="L52" s="76"/>
      <c r="M52" s="75"/>
      <c r="N52" s="75"/>
      <c r="O52" s="75"/>
      <c r="P52" s="77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37" t="str">
        <f t="shared" si="15"/>
        <v/>
      </c>
      <c r="C53" s="73"/>
      <c r="D53" s="74"/>
      <c r="E53" s="74"/>
      <c r="F53" s="74"/>
      <c r="G53" s="75"/>
      <c r="H53" s="75"/>
      <c r="I53" s="74"/>
      <c r="J53" s="74"/>
      <c r="K53" s="74"/>
      <c r="L53" s="76"/>
      <c r="M53" s="75"/>
      <c r="N53" s="75"/>
      <c r="O53" s="75"/>
      <c r="P53" s="77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37" t="str">
        <f t="shared" si="15"/>
        <v/>
      </c>
      <c r="C54" s="73"/>
      <c r="D54" s="74"/>
      <c r="E54" s="74"/>
      <c r="F54" s="74"/>
      <c r="G54" s="75"/>
      <c r="H54" s="75"/>
      <c r="I54" s="74"/>
      <c r="J54" s="74"/>
      <c r="K54" s="74"/>
      <c r="L54" s="76"/>
      <c r="M54" s="75"/>
      <c r="N54" s="75"/>
      <c r="O54" s="75"/>
      <c r="P54" s="77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37" t="str">
        <f t="shared" si="15"/>
        <v/>
      </c>
      <c r="C55" s="73"/>
      <c r="D55" s="74"/>
      <c r="E55" s="74"/>
      <c r="F55" s="74"/>
      <c r="G55" s="75"/>
      <c r="H55" s="75"/>
      <c r="I55" s="74"/>
      <c r="J55" s="74"/>
      <c r="K55" s="74"/>
      <c r="L55" s="76"/>
      <c r="M55" s="75"/>
      <c r="N55" s="75"/>
      <c r="O55" s="75"/>
      <c r="P55" s="77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37" t="str">
        <f t="shared" si="15"/>
        <v/>
      </c>
      <c r="C56" s="73"/>
      <c r="D56" s="74"/>
      <c r="E56" s="74"/>
      <c r="F56" s="74"/>
      <c r="G56" s="75"/>
      <c r="H56" s="75"/>
      <c r="I56" s="74"/>
      <c r="J56" s="74"/>
      <c r="K56" s="74"/>
      <c r="L56" s="76"/>
      <c r="M56" s="75"/>
      <c r="N56" s="75"/>
      <c r="O56" s="75"/>
      <c r="P56" s="77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37" t="str">
        <f t="shared" si="15"/>
        <v/>
      </c>
      <c r="C57" s="73"/>
      <c r="D57" s="74"/>
      <c r="E57" s="74"/>
      <c r="F57" s="74"/>
      <c r="G57" s="75"/>
      <c r="H57" s="75"/>
      <c r="I57" s="74"/>
      <c r="J57" s="74"/>
      <c r="K57" s="74"/>
      <c r="L57" s="76"/>
      <c r="M57" s="75"/>
      <c r="N57" s="75"/>
      <c r="O57" s="75"/>
      <c r="P57" s="77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37" t="str">
        <f t="shared" si="15"/>
        <v/>
      </c>
      <c r="C58" s="73"/>
      <c r="D58" s="74"/>
      <c r="E58" s="74"/>
      <c r="F58" s="74"/>
      <c r="G58" s="75"/>
      <c r="H58" s="75"/>
      <c r="I58" s="74"/>
      <c r="J58" s="74"/>
      <c r="K58" s="74"/>
      <c r="L58" s="76"/>
      <c r="M58" s="75"/>
      <c r="N58" s="75"/>
      <c r="O58" s="75"/>
      <c r="P58" s="77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37" t="str">
        <f t="shared" si="15"/>
        <v/>
      </c>
      <c r="C59" s="73"/>
      <c r="D59" s="74"/>
      <c r="E59" s="74"/>
      <c r="F59" s="74"/>
      <c r="G59" s="75"/>
      <c r="H59" s="75"/>
      <c r="I59" s="74"/>
      <c r="J59" s="74"/>
      <c r="K59" s="74"/>
      <c r="L59" s="76"/>
      <c r="M59" s="75"/>
      <c r="N59" s="75"/>
      <c r="O59" s="75"/>
      <c r="P59" s="77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37" t="str">
        <f t="shared" si="15"/>
        <v/>
      </c>
      <c r="C60" s="73"/>
      <c r="D60" s="74"/>
      <c r="E60" s="74"/>
      <c r="F60" s="74"/>
      <c r="G60" s="75"/>
      <c r="H60" s="75"/>
      <c r="I60" s="74"/>
      <c r="J60" s="74"/>
      <c r="K60" s="74"/>
      <c r="L60" s="76"/>
      <c r="M60" s="75"/>
      <c r="N60" s="75"/>
      <c r="O60" s="75"/>
      <c r="P60" s="77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37" t="str">
        <f t="shared" si="15"/>
        <v/>
      </c>
      <c r="C61" s="73"/>
      <c r="D61" s="74"/>
      <c r="E61" s="74"/>
      <c r="F61" s="74"/>
      <c r="G61" s="75"/>
      <c r="H61" s="75"/>
      <c r="I61" s="74"/>
      <c r="J61" s="74"/>
      <c r="K61" s="74"/>
      <c r="L61" s="76"/>
      <c r="M61" s="75"/>
      <c r="N61" s="75"/>
      <c r="O61" s="75"/>
      <c r="P61" s="77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37" t="str">
        <f t="shared" si="0"/>
        <v/>
      </c>
      <c r="C62" s="78"/>
      <c r="D62" s="79"/>
      <c r="E62" s="79"/>
      <c r="F62" s="79"/>
      <c r="G62" s="80"/>
      <c r="H62" s="80"/>
      <c r="I62" s="79"/>
      <c r="J62" s="79"/>
      <c r="K62" s="79"/>
      <c r="L62" s="81"/>
      <c r="M62" s="80"/>
      <c r="N62" s="80"/>
      <c r="O62" s="80"/>
      <c r="P62" s="82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62" priority="140" stopIfTrue="1" operator="equal">
      <formula>"ok"</formula>
    </cfRule>
    <cfRule type="cellIs" dxfId="61" priority="141" stopIfTrue="1" operator="equal">
      <formula>"Incomplete"</formula>
    </cfRule>
  </conditionalFormatting>
  <conditionalFormatting sqref="M20:N20 D20:E20 D22:E22 M22:N22 M39:N62 D39:E62">
    <cfRule type="expression" dxfId="60" priority="165" stopIfTrue="1">
      <formula>S20="ok"</formula>
    </cfRule>
    <cfRule type="expression" dxfId="59" priority="166" stopIfTrue="1">
      <formula>S20=""</formula>
    </cfRule>
  </conditionalFormatting>
  <conditionalFormatting sqref="AE13:AE62 X13:AB62">
    <cfRule type="cellIs" dxfId="58" priority="126" stopIfTrue="1" operator="equal">
      <formula>"ok"</formula>
    </cfRule>
    <cfRule type="cellIs" dxfId="57" priority="127" stopIfTrue="1" operator="equal">
      <formula>""</formula>
    </cfRule>
  </conditionalFormatting>
  <conditionalFormatting sqref="C3">
    <cfRule type="expression" dxfId="56" priority="87">
      <formula>ISNONTEXT(C3)</formula>
    </cfRule>
  </conditionalFormatting>
  <conditionalFormatting sqref="H3">
    <cfRule type="expression" dxfId="55" priority="83">
      <formula>ISNONTEXT(H3)</formula>
    </cfRule>
  </conditionalFormatting>
  <conditionalFormatting sqref="H5">
    <cfRule type="expression" dxfId="54" priority="80">
      <formula>IF(ISNUMBER(H5),IF(AND(H5&gt;=0,H5&lt;=77),FALSE,TRUE),TRUE)</formula>
    </cfRule>
  </conditionalFormatting>
  <conditionalFormatting sqref="C9">
    <cfRule type="expression" dxfId="53" priority="73">
      <formula>ISNUMBER(C9)</formula>
    </cfRule>
  </conditionalFormatting>
  <conditionalFormatting sqref="M1">
    <cfRule type="expression" dxfId="52" priority="71">
      <formula>IF($M$1="",FALSE,TRUE)</formula>
    </cfRule>
  </conditionalFormatting>
  <conditionalFormatting sqref="I22:L22 I39:L62">
    <cfRule type="expression" dxfId="51" priority="67" stopIfTrue="1">
      <formula>X22="ok"</formula>
    </cfRule>
    <cfRule type="expression" dxfId="50" priority="68" stopIfTrue="1">
      <formula>X22=""</formula>
    </cfRule>
  </conditionalFormatting>
  <conditionalFormatting sqref="P20:P22 P39:P62">
    <cfRule type="expression" dxfId="49" priority="207" stopIfTrue="1">
      <formula>AE20="ok"</formula>
    </cfRule>
    <cfRule type="expression" dxfId="48" priority="208" stopIfTrue="1">
      <formula>AE20=""</formula>
    </cfRule>
  </conditionalFormatting>
  <conditionalFormatting sqref="O20 O22 O39:O62">
    <cfRule type="expression" dxfId="47" priority="213" stopIfTrue="1">
      <formula>AD20="ok"</formula>
    </cfRule>
    <cfRule type="expression" dxfId="46" priority="214" stopIfTrue="1">
      <formula>AD20=""</formula>
    </cfRule>
  </conditionalFormatting>
  <conditionalFormatting sqref="AC13:AC62">
    <cfRule type="cellIs" dxfId="45" priority="59" stopIfTrue="1" operator="equal">
      <formula>"ok"</formula>
    </cfRule>
    <cfRule type="cellIs" dxfId="44" priority="60" stopIfTrue="1" operator="equal">
      <formula>""</formula>
    </cfRule>
  </conditionalFormatting>
  <conditionalFormatting sqref="AD13:AD62">
    <cfRule type="cellIs" dxfId="43" priority="57" stopIfTrue="1" operator="equal">
      <formula>"ok"</formula>
    </cfRule>
    <cfRule type="cellIs" dxfId="42" priority="58" stopIfTrue="1" operator="equal">
      <formula>""</formula>
    </cfRule>
  </conditionalFormatting>
  <conditionalFormatting sqref="R13:R62">
    <cfRule type="cellIs" dxfId="41" priority="53" stopIfTrue="1" operator="equal">
      <formula>"ok"</formula>
    </cfRule>
    <cfRule type="cellIs" dxfId="40" priority="54" stopIfTrue="1" operator="equal">
      <formula>""</formula>
    </cfRule>
  </conditionalFormatting>
  <conditionalFormatting sqref="G7:H7">
    <cfRule type="expression" dxfId="39" priority="50">
      <formula>ISNONTEXT(G7)</formula>
    </cfRule>
  </conditionalFormatting>
  <conditionalFormatting sqref="C13:C62">
    <cfRule type="expression" dxfId="38" priority="223" stopIfTrue="1">
      <formula>R13="ok"</formula>
    </cfRule>
    <cfRule type="expression" dxfId="37" priority="224" stopIfTrue="1">
      <formula>R13=""</formula>
    </cfRule>
  </conditionalFormatting>
  <conditionalFormatting sqref="S13:U62">
    <cfRule type="cellIs" dxfId="36" priority="47" stopIfTrue="1" operator="equal">
      <formula>"ok"</formula>
    </cfRule>
    <cfRule type="cellIs" dxfId="35" priority="48" stopIfTrue="1" operator="equal">
      <formula>""</formula>
    </cfRule>
  </conditionalFormatting>
  <conditionalFormatting sqref="G20 G22 G39:G62">
    <cfRule type="expression" dxfId="34" priority="41" stopIfTrue="1">
      <formula>V20="ok"</formula>
    </cfRule>
    <cfRule type="expression" dxfId="33" priority="42" stopIfTrue="1">
      <formula>V20=""</formula>
    </cfRule>
  </conditionalFormatting>
  <conditionalFormatting sqref="H20 H22 H39:H62">
    <cfRule type="expression" dxfId="32" priority="43" stopIfTrue="1">
      <formula>W20="ok"</formula>
    </cfRule>
    <cfRule type="expression" dxfId="31" priority="44" stopIfTrue="1">
      <formula>W20=""</formula>
    </cfRule>
  </conditionalFormatting>
  <conditionalFormatting sqref="V13:V62">
    <cfRule type="cellIs" dxfId="30" priority="39" stopIfTrue="1" operator="equal">
      <formula>"ok"</formula>
    </cfRule>
    <cfRule type="cellIs" dxfId="29" priority="40" stopIfTrue="1" operator="equal">
      <formula>""</formula>
    </cfRule>
  </conditionalFormatting>
  <conditionalFormatting sqref="W13:W62">
    <cfRule type="cellIs" dxfId="28" priority="37" stopIfTrue="1" operator="equal">
      <formula>"ok"</formula>
    </cfRule>
    <cfRule type="cellIs" dxfId="27" priority="38" stopIfTrue="1" operator="equal">
      <formula>""</formula>
    </cfRule>
  </conditionalFormatting>
  <conditionalFormatting sqref="C5">
    <cfRule type="expression" dxfId="26" priority="36">
      <formula>ISNONTEXT(C5)</formula>
    </cfRule>
  </conditionalFormatting>
  <conditionalFormatting sqref="C7">
    <cfRule type="expression" dxfId="25" priority="35">
      <formula>ISBLANK(C7)</formula>
    </cfRule>
  </conditionalFormatting>
  <conditionalFormatting sqref="M2 M6">
    <cfRule type="expression" dxfId="24" priority="231">
      <formula>IF($M2="",FALSE,TRUE)</formula>
    </cfRule>
  </conditionalFormatting>
  <conditionalFormatting sqref="F20 F22 F39:F62">
    <cfRule type="expression" dxfId="23" priority="234" stopIfTrue="1">
      <formula>U20="ok"</formula>
    </cfRule>
    <cfRule type="expression" dxfId="22" priority="235" stopIfTrue="1">
      <formula>U20=""</formula>
    </cfRule>
  </conditionalFormatting>
  <conditionalFormatting sqref="M21:N21 D21:E21">
    <cfRule type="expression" dxfId="21" priority="29" stopIfTrue="1">
      <formula>S21="ok"</formula>
    </cfRule>
    <cfRule type="expression" dxfId="20" priority="30" stopIfTrue="1">
      <formula>S21=""</formula>
    </cfRule>
  </conditionalFormatting>
  <conditionalFormatting sqref="O21">
    <cfRule type="expression" dxfId="19" priority="31" stopIfTrue="1">
      <formula>AD21="ok"</formula>
    </cfRule>
    <cfRule type="expression" dxfId="18" priority="32" stopIfTrue="1">
      <formula>AD21=""</formula>
    </cfRule>
  </conditionalFormatting>
  <conditionalFormatting sqref="G21">
    <cfRule type="expression" dxfId="17" priority="25" stopIfTrue="1">
      <formula>V21="ok"</formula>
    </cfRule>
    <cfRule type="expression" dxfId="16" priority="26" stopIfTrue="1">
      <formula>V21=""</formula>
    </cfRule>
  </conditionalFormatting>
  <conditionalFormatting sqref="H21">
    <cfRule type="expression" dxfId="15" priority="27" stopIfTrue="1">
      <formula>W21="ok"</formula>
    </cfRule>
    <cfRule type="expression" dxfId="14" priority="28" stopIfTrue="1">
      <formula>W21=""</formula>
    </cfRule>
  </conditionalFormatting>
  <conditionalFormatting sqref="F21">
    <cfRule type="expression" dxfId="13" priority="33" stopIfTrue="1">
      <formula>U21="ok"</formula>
    </cfRule>
    <cfRule type="expression" dxfId="12" priority="34" stopIfTrue="1">
      <formula>U21=""</formula>
    </cfRule>
  </conditionalFormatting>
  <conditionalFormatting sqref="M24:N24 D24:E24">
    <cfRule type="expression" dxfId="11" priority="17" stopIfTrue="1">
      <formula>S24="ok"</formula>
    </cfRule>
    <cfRule type="expression" dxfId="10" priority="18" stopIfTrue="1">
      <formula>S24=""</formula>
    </cfRule>
  </conditionalFormatting>
  <conditionalFormatting sqref="P24">
    <cfRule type="expression" dxfId="9" priority="19" stopIfTrue="1">
      <formula>AE24="ok"</formula>
    </cfRule>
    <cfRule type="expression" dxfId="8" priority="20" stopIfTrue="1">
      <formula>AE24=""</formula>
    </cfRule>
  </conditionalFormatting>
  <conditionalFormatting sqref="O24">
    <cfRule type="expression" dxfId="7" priority="21" stopIfTrue="1">
      <formula>AD24="ok"</formula>
    </cfRule>
    <cfRule type="expression" dxfId="6" priority="22" stopIfTrue="1">
      <formula>AD24=""</formula>
    </cfRule>
  </conditionalFormatting>
  <conditionalFormatting sqref="G24">
    <cfRule type="expression" dxfId="5" priority="13" stopIfTrue="1">
      <formula>V24="ok"</formula>
    </cfRule>
    <cfRule type="expression" dxfId="4" priority="14" stopIfTrue="1">
      <formula>V24=""</formula>
    </cfRule>
  </conditionalFormatting>
  <conditionalFormatting sqref="H24">
    <cfRule type="expression" dxfId="3" priority="15" stopIfTrue="1">
      <formula>W24="ok"</formula>
    </cfRule>
    <cfRule type="expression" dxfId="2" priority="16" stopIfTrue="1">
      <formula>W24=""</formula>
    </cfRule>
  </conditionalFormatting>
  <conditionalFormatting sqref="F24">
    <cfRule type="expression" dxfId="1" priority="23" stopIfTrue="1">
      <formula>U24="ok"</formula>
    </cfRule>
    <cfRule type="expression" dxfId="0" priority="24" stopIfTrue="1">
      <formula>U24=""</formula>
    </cfRule>
  </conditionalFormatting>
  <dataValidations xWindow="482" yWindow="622" count="26">
    <dataValidation allowBlank="1" promptTitle="Basic Model Number" prompt="Enter the Basic Model Number in the cells below._x000a__x000a_" sqref="L11" xr:uid="{79515B71-A2F8-4BEB-B417-271BB3DB473B}"/>
    <dataValidation allowBlank="1" prompt="_x000a__x000a_" sqref="B13:B62" xr:uid="{4596FCD4-DC7E-4E4C-93C4-6E5EE6F47146}"/>
    <dataValidation type="date" allowBlank="1" showInputMessage="1" showErrorMessage="1" errorTitle="Date" error="The entry must be a date between 8/1/16 and 12/31/16." sqref="D9:I9" xr:uid="{80B6E6E6-E2BE-444E-BBB8-EA59A451CFBF}">
      <formula1>DATE(2016,8,1)</formula1>
      <formula2>DATE(2016,12,31)</formula2>
    </dataValidation>
    <dataValidation allowBlank="1" sqref="N12:O12 G12:H12 J9" xr:uid="{3E35EB66-3847-4BB7-B13D-1984C4552B48}"/>
    <dataValidation type="custom" allowBlank="1" showInputMessage="1" showErrorMessage="1" errorTitle="Email Address of Submitter" error="The information you entered is not an email address." sqref="G7:H7" xr:uid="{FC7C2F0C-EA5A-42A1-969D-CF0C0F7E5ABD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49F7C629-395B-4416-923A-45EB0B5BF159}">
      <formula1>0</formula1>
      <formula2>77</formula2>
    </dataValidation>
    <dataValidation type="custom" allowBlank="1" showInputMessage="1" showErrorMessage="1" errorTitle="Submitter Last Name" error="Please enter the Submitter Last Name." sqref="C3:D3" xr:uid="{8850C379-0373-4AC8-9025-B3730F8CE5C4}">
      <formula1>IF(ISNONTEXT(C3),FALSE,TRUE)</formula1>
    </dataValidation>
    <dataValidation type="custom" allowBlank="1" showInputMessage="1" showErrorMessage="1" errorTitle="Submitter First Name" error="Please enter the Submitter First Name." sqref="H3" xr:uid="{14A89378-1E8E-4CED-8675-9C7C79FB95D8}">
      <formula1>IF(ISNONTEXT(H3),FALSE,TRUE)</formula1>
    </dataValidation>
    <dataValidation type="custom" showErrorMessage="1" errorTitle="Initial Submittal" error="The entry should be one of 'I', 'R', or 'T'." prompt="_x000a_" sqref="C13:C62" xr:uid="{7E3E14DF-6281-42CB-8B03-72027D8167D4}">
      <formula1>IF(OR(C13="I",C13="R",C13="T"),TRUE,FALSE)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341A40D7-1CE1-4966-ACEF-E942A578B65B}">
      <formula1>IF(C13="T",FALSE,IF(OR(M13="V",M13="NV"),TRUE,FALSE))</formula1>
    </dataValidation>
    <dataValidation type="custom" showErrorMessage="1" errorTitle="Last Name" error="Please enter the Last Name of the Participant." prompt="_x000a_" sqref="D16" xr:uid="{F23AB598-4BA4-4069-8DB8-7613FA275A9B}">
      <formula1>IF(ISNONTEXT(D16),FALSE,TRUE)</formula1>
    </dataValidation>
    <dataValidation type="custom" allowBlank="1" showErrorMessage="1" errorTitle="Last Name" error="Please enter the Last Name of the Participant." prompt="_x000a_" sqref="D13:D15 D36:D62 D17:D32 D34" xr:uid="{EF059C52-B0EA-4EE6-A050-7EED4E4667F8}">
      <formula1>IF(ISNONTEXT(D13),FALSE,TRUE)</formula1>
    </dataValidation>
    <dataValidation type="custom" allowBlank="1" showInputMessage="1" showErrorMessage="1" errorTitle="Submitter Title" error="Please enter the Submitter Title." sqref="C5:D5" xr:uid="{80C5CF26-CC55-4D7E-AA36-B1E4BDD01431}">
      <formula1>IF(ISNONTEXT(C5),FALSE,TRUE)</formula1>
    </dataValidation>
    <dataValidation type="date" allowBlank="1" showInputMessage="1" showErrorMessage="1" errorTitle="Date" error="The entry must be a date." sqref="C9" xr:uid="{C6468190-D644-488F-8AD1-AC14CF847AF7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6FCB0DC6-E5D4-4BF9-ACEA-940EDD5FC7A1}">
      <formula1>IF(C13="T",FALSE,TRUE)</formula1>
    </dataValidation>
    <dataValidation prompt="_x000a_" sqref="L36:L62 L13:L32 L34" xr:uid="{8D66E7E0-CD36-4FF0-A03C-98BBE3FCD8ED}"/>
    <dataValidation type="custom" showErrorMessage="1" errorTitle="Name of NGSB" error="Please enter the Name of Non-Government Standards Body." prompt="_x000a_" sqref="I36:I62 I13:I32 I34" xr:uid="{3C530ED5-E77D-43B3-9032-07271E26E90D}">
      <formula1>IF(ISNONTEXT(I13),FALSE,TRUE)</formula1>
    </dataValidation>
    <dataValidation type="custom" showErrorMessage="1" errorTitle="Country of NGSB" error="Please enter the Country of Non-Government Standards Body." prompt="_x000a_" sqref="J36:J62 J13:J32 J34" xr:uid="{4A7AF908-B3C6-423A-B085-61073535927B}">
      <formula1>IF(ISNONTEXT(J13),FALSE,TRUE)</formula1>
    </dataValidation>
    <dataValidation type="custom" showErrorMessage="1" errorTitle="Name of Main Committee" error="Please enter the Name of Main Committee." prompt="_x000a_" sqref="K36:K62 K13:K32 K34" xr:uid="{57B8BAD3-BC41-4E20-91AD-CDA48897C16E}">
      <formula1>IF(ISNONTEXT(K13),FALSE,TRUE)</formula1>
    </dataValidation>
    <dataValidation type="custom" allowBlank="1" showErrorMessage="1" errorTitle="First Name" error="Please enter the First Name of the Participant." prompt="_x000a_" sqref="E36:E62 E13:E32 E34" xr:uid="{01E43239-900E-47AA-B572-D514AA88ED88}">
      <formula1>IF(ISNONTEXT(E13),FALSE,TRUE)</formula1>
    </dataValidation>
    <dataValidation type="custom" showErrorMessage="1" errorTitle="Employment Status" error="Complete only one column under Employment Status." sqref="H13:H32 H34 H36:H37 H39:H62" xr:uid="{DDE75B04-D590-4DA8-A5AD-6206327F63C3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36:F62 F13:F32 F34" xr:uid="{DF953FD1-444D-4A93-88F8-402A7B33E8C4}">
      <formula1>IF(IF(ISERROR(FIND("@",F13)),1,0)+IF(ISERROR(FIND(".",F13)),1,0)&gt;0,FALSE,TRUE)</formula1>
    </dataValidation>
    <dataValidation type="custom" showErrorMessage="1" errorTitle="Employment Status" error="Complete only one column under Employment Status.  If you complete this DOE column, the entry must be a 'D'." sqref="G36:G62 G13:G32 G34" xr:uid="{DDCB11AE-4936-48C4-AED1-23E7FF530E0A}">
      <formula1>IF(G13="D",IF(ISBLANK(H13),TRUE,FALSE),FALSE)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9A9BC4C6-A016-4C74-B26A-6E5510A1306C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7A08C878-E193-4B20-9826-8DB085716833}">
      <formula1>IF(C13="T",FALSE,IF(N13="D",FALSE,TRUE))</formula1>
    </dataValidation>
    <dataValidation type="custom" showErrorMessage="1" errorTitle="Employment Status" error="Complete only one column under Employment Status." sqref="H38" xr:uid="{48D9114C-899D-4DBB-B1A5-AF90A5E25E6B}">
      <formula1>IF(XFB35="T",FALSE,IF(G38="D",FALSE,TRUE))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7" activePane="bottomLeft" state="frozen"/>
      <selection pane="bottomLeft" activeCell="G54" sqref="G54"/>
    </sheetView>
  </sheetViews>
  <sheetFormatPr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/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111</v>
      </c>
    </row>
    <row r="58" spans="1:2" x14ac:dyDescent="0.2">
      <c r="A58" s="63">
        <v>53</v>
      </c>
      <c r="B58" s="69" t="s">
        <v>112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2016-08-09T21:49:47Z</cp:lastPrinted>
  <dcterms:created xsi:type="dcterms:W3CDTF">2007-08-23T20:46:35Z</dcterms:created>
  <dcterms:modified xsi:type="dcterms:W3CDTF">2020-02-11T15:47:53Z</dcterms:modified>
</cp:coreProperties>
</file>