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CAE8D466-DC68-499A-973E-72F989100BF7}" xr6:coauthVersionLast="45" xr6:coauthVersionMax="45" xr10:uidLastSave="{00000000-0000-0000-0000-000000000000}"/>
  <workbookProtection workbookPassword="E390" lockStructure="1"/>
  <bookViews>
    <workbookView xWindow="-28425" yWindow="690" windowWidth="20175" windowHeight="14205" xr2:uid="{00000000-000D-0000-FFFF-FFFF00000000}"/>
  </bookViews>
  <sheets>
    <sheet name="Input" sheetId="1" r:id="rId1"/>
    <sheet name="Org List" sheetId="2" r:id="rId2"/>
  </sheets>
  <definedNames>
    <definedName name="INPUT">Input!$I$13:$P$61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S50" i="1"/>
  <c r="AC11" i="1" l="1"/>
  <c r="V11" i="1"/>
  <c r="U29" i="1" l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1" i="1"/>
  <c r="I5" i="1" l="1"/>
  <c r="M2" i="1" l="1"/>
  <c r="AD29" i="1" l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1" i="1"/>
  <c r="S11" i="1"/>
  <c r="B54" i="1" l="1"/>
  <c r="B50" i="1"/>
  <c r="B38" i="1"/>
  <c r="B58" i="1"/>
  <c r="B46" i="1"/>
  <c r="B42" i="1"/>
  <c r="B47" i="1"/>
  <c r="B43" i="1"/>
  <c r="B39" i="1"/>
  <c r="B60" i="1"/>
  <c r="B56" i="1"/>
  <c r="B52" i="1"/>
  <c r="B48" i="1"/>
  <c r="B44" i="1"/>
  <c r="B40" i="1"/>
  <c r="B36" i="1"/>
  <c r="B59" i="1"/>
  <c r="B55" i="1"/>
  <c r="B51" i="1"/>
  <c r="B57" i="1"/>
  <c r="B53" i="1"/>
  <c r="B49" i="1"/>
  <c r="B45" i="1"/>
  <c r="B41" i="1"/>
  <c r="B37" i="1"/>
  <c r="AC29" i="1" l="1"/>
  <c r="AC30" i="1"/>
  <c r="AC31" i="1"/>
  <c r="AC32" i="1"/>
  <c r="AC33" i="1"/>
  <c r="AC34" i="1"/>
  <c r="AC35" i="1"/>
  <c r="AC36" i="1"/>
  <c r="AC62" i="1"/>
  <c r="AB29" i="1" l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R29" i="1" l="1"/>
  <c r="R30" i="1"/>
  <c r="R31" i="1"/>
  <c r="R32" i="1"/>
  <c r="R33" i="1"/>
  <c r="R35" i="1"/>
  <c r="R36" i="1"/>
  <c r="R62" i="1"/>
  <c r="AE11" i="1" l="1"/>
  <c r="AD12" i="1"/>
  <c r="AB11" i="1"/>
  <c r="X29" i="1" l="1"/>
  <c r="X27" i="1" s="1"/>
  <c r="Y29" i="1"/>
  <c r="Z29" i="1"/>
  <c r="AA29" i="1"/>
  <c r="X30" i="1"/>
  <c r="Y28" i="1" s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Z27" i="1" l="1"/>
  <c r="Y27" i="1"/>
  <c r="AA27" i="1"/>
  <c r="AA28" i="1"/>
  <c r="U27" i="1"/>
  <c r="V27" i="1"/>
  <c r="S27" i="1"/>
  <c r="AD27" i="1"/>
  <c r="W27" i="1"/>
  <c r="T27" i="1"/>
  <c r="AC27" i="1"/>
  <c r="AE27" i="1"/>
  <c r="AB27" i="1"/>
  <c r="R27" i="1"/>
  <c r="Z28" i="1"/>
  <c r="U28" i="1"/>
  <c r="W28" i="1"/>
  <c r="S28" i="1"/>
  <c r="T28" i="1"/>
  <c r="AD28" i="1"/>
  <c r="V28" i="1"/>
  <c r="AC28" i="1"/>
  <c r="AB28" i="1"/>
  <c r="AE28" i="1"/>
  <c r="R28" i="1"/>
  <c r="X28" i="1"/>
  <c r="U25" i="1" l="1"/>
  <c r="AD25" i="1"/>
  <c r="V25" i="1"/>
  <c r="W25" i="1"/>
  <c r="T25" i="1"/>
  <c r="S25" i="1"/>
  <c r="AC25" i="1"/>
  <c r="AB25" i="1"/>
  <c r="AE25" i="1"/>
  <c r="R25" i="1"/>
  <c r="X25" i="1"/>
  <c r="Z25" i="1"/>
  <c r="AA25" i="1"/>
  <c r="Y25" i="1"/>
  <c r="B30" i="1"/>
  <c r="B34" i="1"/>
  <c r="B31" i="1"/>
  <c r="B27" i="1"/>
  <c r="B35" i="1"/>
  <c r="B32" i="1"/>
  <c r="B28" i="1"/>
  <c r="B61" i="1"/>
  <c r="B33" i="1"/>
  <c r="B29" i="1"/>
  <c r="X11" i="1"/>
  <c r="Y11" i="1"/>
  <c r="Z11" i="1"/>
  <c r="AA11" i="1"/>
  <c r="AC12" i="1"/>
  <c r="B25" i="1" l="1"/>
  <c r="U26" i="1"/>
  <c r="V26" i="1"/>
  <c r="S26" i="1"/>
  <c r="W26" i="1"/>
  <c r="T26" i="1"/>
  <c r="AD26" i="1"/>
  <c r="AC26" i="1"/>
  <c r="AB26" i="1"/>
  <c r="AE26" i="1"/>
  <c r="R26" i="1"/>
  <c r="X26" i="1"/>
  <c r="Y26" i="1"/>
  <c r="Z26" i="1"/>
  <c r="AA26" i="1"/>
  <c r="U23" i="1" l="1"/>
  <c r="V23" i="1"/>
  <c r="S23" i="1"/>
  <c r="W23" i="1"/>
  <c r="T23" i="1"/>
  <c r="AD23" i="1"/>
  <c r="AC23" i="1"/>
  <c r="AB23" i="1"/>
  <c r="AE23" i="1"/>
  <c r="R23" i="1"/>
  <c r="X23" i="1"/>
  <c r="Y23" i="1"/>
  <c r="Z23" i="1"/>
  <c r="AA23" i="1"/>
  <c r="B26" i="1"/>
  <c r="U24" i="1" l="1"/>
  <c r="AD24" i="1"/>
  <c r="S24" i="1"/>
  <c r="T24" i="1"/>
  <c r="V24" i="1"/>
  <c r="W24" i="1"/>
  <c r="AC24" i="1"/>
  <c r="AB24" i="1"/>
  <c r="AE24" i="1"/>
  <c r="R24" i="1"/>
  <c r="X24" i="1"/>
  <c r="Y24" i="1"/>
  <c r="Z24" i="1"/>
  <c r="AA24" i="1"/>
  <c r="B23" i="1"/>
  <c r="U21" i="1" l="1"/>
  <c r="T21" i="1"/>
  <c r="S21" i="1"/>
  <c r="AD21" i="1"/>
  <c r="V21" i="1"/>
  <c r="W21" i="1"/>
  <c r="AC21" i="1"/>
  <c r="AB21" i="1"/>
  <c r="AE21" i="1"/>
  <c r="R21" i="1"/>
  <c r="X21" i="1"/>
  <c r="AA21" i="1"/>
  <c r="Y21" i="1"/>
  <c r="Z21" i="1"/>
  <c r="B24" i="1"/>
  <c r="U22" i="1" l="1"/>
  <c r="V22" i="1"/>
  <c r="S22" i="1"/>
  <c r="W22" i="1"/>
  <c r="T22" i="1"/>
  <c r="AD22" i="1"/>
  <c r="AC22" i="1"/>
  <c r="AB22" i="1"/>
  <c r="AE22" i="1"/>
  <c r="R22" i="1"/>
  <c r="X22" i="1"/>
  <c r="Y22" i="1"/>
  <c r="Z22" i="1"/>
  <c r="AA22" i="1"/>
  <c r="B21" i="1"/>
  <c r="U19" i="1" l="1"/>
  <c r="V19" i="1"/>
  <c r="S19" i="1"/>
  <c r="AD19" i="1"/>
  <c r="W19" i="1"/>
  <c r="T19" i="1"/>
  <c r="AC19" i="1"/>
  <c r="AB19" i="1"/>
  <c r="AE19" i="1"/>
  <c r="R19" i="1"/>
  <c r="AA19" i="1"/>
  <c r="X19" i="1"/>
  <c r="Y19" i="1"/>
  <c r="Z19" i="1"/>
  <c r="B22" i="1"/>
  <c r="U20" i="1" l="1"/>
  <c r="AD20" i="1"/>
  <c r="V20" i="1"/>
  <c r="S20" i="1"/>
  <c r="T20" i="1"/>
  <c r="W20" i="1"/>
  <c r="AC20" i="1"/>
  <c r="AB20" i="1"/>
  <c r="AE20" i="1"/>
  <c r="R20" i="1"/>
  <c r="X20" i="1"/>
  <c r="Y20" i="1"/>
  <c r="Z20" i="1"/>
  <c r="AA20" i="1"/>
  <c r="B19" i="1"/>
  <c r="B20" i="1" l="1"/>
  <c r="U17" i="1"/>
  <c r="S17" i="1"/>
  <c r="AD17" i="1"/>
  <c r="V17" i="1"/>
  <c r="W17" i="1"/>
  <c r="T17" i="1"/>
  <c r="AC17" i="1"/>
  <c r="AB17" i="1"/>
  <c r="AE17" i="1"/>
  <c r="R17" i="1"/>
  <c r="X17" i="1"/>
  <c r="Y17" i="1"/>
  <c r="Z17" i="1"/>
  <c r="AA17" i="1"/>
  <c r="B17" i="1" l="1"/>
  <c r="U18" i="1"/>
  <c r="V18" i="1"/>
  <c r="S18" i="1"/>
  <c r="W18" i="1"/>
  <c r="T18" i="1"/>
  <c r="AD18" i="1"/>
  <c r="AC18" i="1"/>
  <c r="AB18" i="1"/>
  <c r="AE18" i="1"/>
  <c r="R18" i="1"/>
  <c r="X18" i="1"/>
  <c r="Y18" i="1"/>
  <c r="Z18" i="1"/>
  <c r="AA18" i="1"/>
  <c r="B18" i="1" l="1"/>
  <c r="U15" i="1"/>
  <c r="AD15" i="1"/>
  <c r="V15" i="1"/>
  <c r="S15" i="1"/>
  <c r="W15" i="1"/>
  <c r="T15" i="1"/>
  <c r="AC15" i="1"/>
  <c r="AB15" i="1"/>
  <c r="AE15" i="1"/>
  <c r="R15" i="1"/>
  <c r="X15" i="1"/>
  <c r="AA15" i="1"/>
  <c r="Y15" i="1"/>
  <c r="Z15" i="1"/>
  <c r="B15" i="1" l="1"/>
  <c r="U16" i="1"/>
  <c r="AD16" i="1"/>
  <c r="S16" i="1"/>
  <c r="V16" i="1"/>
  <c r="W16" i="1"/>
  <c r="T16" i="1"/>
  <c r="AC16" i="1"/>
  <c r="AB16" i="1"/>
  <c r="AE16" i="1"/>
  <c r="R16" i="1"/>
  <c r="X16" i="1"/>
  <c r="Y16" i="1"/>
  <c r="Z16" i="1"/>
  <c r="AA16" i="1"/>
  <c r="B16" i="1" l="1"/>
  <c r="AD14" i="1" l="1"/>
  <c r="AE14" i="1"/>
  <c r="U14" i="1"/>
  <c r="X14" i="1"/>
  <c r="V14" i="1"/>
  <c r="Y14" i="1"/>
  <c r="W14" i="1"/>
  <c r="Z14" i="1"/>
  <c r="T14" i="1"/>
  <c r="AA14" i="1"/>
  <c r="AC14" i="1"/>
  <c r="AB14" i="1"/>
  <c r="Z13" i="1"/>
  <c r="T13" i="1"/>
  <c r="AD13" i="1"/>
  <c r="W13" i="1"/>
  <c r="AA13" i="1"/>
  <c r="V13" i="1"/>
  <c r="AC13" i="1"/>
  <c r="AE13" i="1"/>
  <c r="AB13" i="1"/>
  <c r="U13" i="1"/>
  <c r="Y13" i="1"/>
  <c r="X13" i="1"/>
  <c r="R13" i="1"/>
  <c r="S14" i="1"/>
  <c r="R14" i="1"/>
  <c r="S13" i="1"/>
  <c r="B14" i="1" l="1"/>
  <c r="B13" i="1"/>
  <c r="M6" i="1" s="1"/>
  <c r="M1" i="1" s="1"/>
</calcChain>
</file>

<file path=xl/sharedStrings.xml><?xml version="1.0" encoding="utf-8"?>
<sst xmlns="http://schemas.openxmlformats.org/spreadsheetml/2006/main" count="615" uniqueCount="211">
  <si>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</si>
  <si>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</si>
  <si>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</si>
  <si>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</si>
  <si>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</si>
  <si>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</si>
  <si>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</si>
  <si>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</si>
  <si>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</si>
  <si>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</si>
  <si>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</si>
  <si>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</si>
  <si>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</si>
  <si>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</si>
  <si>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</si>
  <si>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</si>
  <si>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</si>
  <si>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</si>
  <si>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</si>
  <si>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</si>
  <si>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</si>
  <si>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</si>
  <si>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</si>
  <si>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</si>
  <si>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</si>
  <si>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</si>
  <si>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</si>
  <si>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</si>
  <si>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</si>
  <si>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</si>
  <si>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</si>
  <si>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</si>
  <si>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</si>
  <si>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</si>
  <si>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</si>
  <si>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</si>
  <si>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</si>
  <si>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</si>
  <si>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</si>
  <si>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</si>
  <si>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</si>
  <si>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</si>
  <si>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</si>
  <si>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</si>
  <si>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</si>
  <si>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</si>
  <si>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</si>
  <si>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</si>
  <si>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</si>
  <si>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</si>
  <si>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</si>
  <si>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</si>
  <si>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</si>
  <si>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</si>
  <si>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</si>
  <si>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</si>
  <si>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</si>
  <si>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</si>
  <si>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</si>
  <si>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</si>
  <si>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</si>
  <si>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</si>
  <si>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</si>
  <si>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</si>
  <si>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</si>
  <si>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</si>
  <si>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</si>
  <si>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</si>
  <si>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</si>
  <si>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</si>
  <si>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</si>
  <si>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</si>
  <si>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</si>
  <si>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</si>
  <si>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</si>
  <si>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</si>
  <si>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</si>
  <si>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</si>
  <si>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</si>
  <si>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</si>
  <si>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</si>
  <si>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</si>
  <si>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</si>
  <si>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</si>
  <si>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</si>
  <si>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</si>
  <si>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</si>
  <si>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</si>
  <si>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</si>
  <si>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</si>
  <si>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</si>
  <si>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</si>
  <si>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</si>
  <si>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</si>
  <si>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</si>
  <si>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</si>
  <si>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</si>
  <si>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</si>
  <si>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</si>
  <si>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</si>
  <si>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</si>
  <si>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</si>
  <si>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</si>
  <si>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</si>
  <si>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</si>
  <si>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</si>
  <si>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</si>
  <si>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</si>
  <si>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</si>
  <si>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</si>
  <si>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</si>
  <si>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</si>
  <si>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</si>
  <si>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T</t>
  </si>
  <si>
    <t>Jensen</t>
  </si>
  <si>
    <t>N Eileen</t>
  </si>
  <si>
    <t>nejensen@bpa.gov</t>
  </si>
  <si>
    <t>D</t>
  </si>
  <si>
    <t>ASHRAE</t>
  </si>
  <si>
    <t>USA</t>
  </si>
  <si>
    <t>Method of Rating Portable Air Conditioners</t>
  </si>
  <si>
    <t>SPC 128</t>
  </si>
  <si>
    <t>R</t>
  </si>
  <si>
    <t>TC9.2 - Industrial Ventilation and Air Conditioning</t>
  </si>
  <si>
    <t>Power Plants Chapter in the 2023 ASHRAE Applications Handbook</t>
  </si>
  <si>
    <t>V</t>
  </si>
  <si>
    <t>Lead Chapter Revising Author</t>
  </si>
  <si>
    <t>Power Plants Chapter</t>
  </si>
  <si>
    <t>Brzoznowski</t>
  </si>
  <si>
    <t>Steven</t>
  </si>
  <si>
    <t>stbrzoznowski@bpa.gov</t>
  </si>
  <si>
    <t xml:space="preserve">IEEE </t>
  </si>
  <si>
    <t>U.S.A.</t>
  </si>
  <si>
    <t>Power and Energy Society, Transformers Committee</t>
  </si>
  <si>
    <t xml:space="preserve">C57.12.90 Task Force Revision Audible Sound,Revision to Test code </t>
  </si>
  <si>
    <t>C57.12.90 IEEE Standard Test Code
for Liquid-Immersed Distribution,
Power, and Regulating Transformers</t>
  </si>
  <si>
    <t>TF PD Factory Limits</t>
  </si>
  <si>
    <t>I</t>
  </si>
  <si>
    <t>WG Partial Discharge Test - C57.113</t>
  </si>
  <si>
    <t>NV</t>
  </si>
  <si>
    <t>Guest</t>
  </si>
  <si>
    <t>IEEE C57.113</t>
  </si>
  <si>
    <t>WG Bushings Gen. Require. C57.19.00</t>
  </si>
  <si>
    <t>IEEE C57.19.00</t>
  </si>
  <si>
    <t>WG Bushing Applicat. Guide C57.19.100</t>
  </si>
  <si>
    <t>IEEE C57.19.100</t>
  </si>
  <si>
    <t>Subcommittee (SC)HVDC Converter Transfs &amp; Smoothing Reactors</t>
  </si>
  <si>
    <t>IEEE/IEC 60076-57-129-2017</t>
  </si>
  <si>
    <t>WG Low Frequency Test Guide PC57.168</t>
  </si>
  <si>
    <t>Guide for Low Frequency Dielectric Testing PC 57.19</t>
  </si>
  <si>
    <t>WG Distrib. Transf. Bushings PC57.19.02</t>
  </si>
  <si>
    <t>TF Cont. Revision to Low Frequency Tests</t>
  </si>
  <si>
    <t>WG Guide for PD Measure HV Bushings &amp; Inst Trf C57.160</t>
  </si>
  <si>
    <t>IEEE C57.160</t>
  </si>
  <si>
    <t>SC Instrument Transformers</t>
  </si>
  <si>
    <t>C57.13-2016</t>
  </si>
  <si>
    <t>SC Bushings</t>
  </si>
  <si>
    <t>C57.19.00</t>
  </si>
  <si>
    <t>SC Dielectric Test</t>
  </si>
  <si>
    <t>SC Power Transformers</t>
  </si>
  <si>
    <t>C57.12.00</t>
  </si>
  <si>
    <t>SC Performance Characteristics</t>
  </si>
  <si>
    <t>SC Standards</t>
  </si>
  <si>
    <t>Transformers Committee</t>
  </si>
  <si>
    <t>Byun</t>
  </si>
  <si>
    <t>Robin</t>
  </si>
  <si>
    <t>rhbyun@bpa.gov</t>
  </si>
  <si>
    <t xml:space="preserve">Power and Energy Society, </t>
  </si>
  <si>
    <t>Power System Relaying and Control (PSRC) Committee</t>
  </si>
  <si>
    <t>PSRC System Protection Subcommittee</t>
  </si>
  <si>
    <t>PSRC</t>
  </si>
  <si>
    <t>PSRC H45-Guide for Centralized Protection and Control (CPC) Systems within a Substation</t>
  </si>
  <si>
    <t>PES PSRC H50-Requirements for Time Sources in Protection &amp; Control Systems</t>
  </si>
  <si>
    <t>PES PSRC I40-IEEE C37.90.1 Standard for Relays, Relay Systems, and Control Devices used for Protection and Control of Electric Power Apparatus; Surge Withstand Capability and Electrical Fast Transient Requirements and Tests</t>
  </si>
  <si>
    <t>PES PSRC I43-Investigate Response to USA Executive Order Regarding EMP Protection</t>
  </si>
  <si>
    <t>PES PSRC K26-PC37.109 IEEE Guide for the Protection of Shunt Reactors</t>
  </si>
  <si>
    <t>Numerous</t>
  </si>
  <si>
    <t>PES PSRC C21-Guide for Engineering, Implementation and Management of System Integrity Protection Schemes (PC37.250)</t>
  </si>
  <si>
    <t>PES PSRC C31-Guide for Protection System Redundancy for Power System Reliability</t>
  </si>
  <si>
    <t>PES PSRC CTF42-Summary of C37.250 Guide for Engineering, Implementation and Management of System Integrity Protection Schemes</t>
  </si>
  <si>
    <t>H27 Working Group, C37.251</t>
  </si>
  <si>
    <t>H46 Working Group</t>
  </si>
  <si>
    <t>PES PSRC Relaying Communications and Control Subcommittee (H</t>
  </si>
  <si>
    <t>PES PSRC Relaying Practices Subcommittee (I)</t>
  </si>
  <si>
    <t>PES PSRC Substation Protection Subcommittee (K) </t>
  </si>
  <si>
    <t>Misc.</t>
  </si>
  <si>
    <t>Nelson</t>
  </si>
  <si>
    <t>Mark</t>
  </si>
  <si>
    <t>mnelson@bpa.gov</t>
  </si>
  <si>
    <t>IEEE</t>
  </si>
  <si>
    <t>NESC Main Committee</t>
  </si>
  <si>
    <t>NESC Subcommittee 5 - Overhead Lines - Strength and Loading</t>
  </si>
  <si>
    <t>ASCE</t>
  </si>
  <si>
    <t>Task Committee on Substation Sructural Design</t>
  </si>
  <si>
    <t>Editorial Committee</t>
  </si>
  <si>
    <t>National Electrical Safety Code (NESC)</t>
  </si>
  <si>
    <t>Substation Structure Design Guide  - ASCEManuals and Reports on Engineering Practice No. 113</t>
  </si>
  <si>
    <t xml:space="preserve"> CTF43-Investigate interest in the use of Artificial Intelligence and Machine Learning for Protection and Control Applications</t>
  </si>
  <si>
    <t>ok</t>
  </si>
  <si>
    <t>Riley</t>
  </si>
  <si>
    <t>Michael</t>
  </si>
  <si>
    <t>mjriley@bpa.gov</t>
  </si>
  <si>
    <t>Committee on Electrical Transmission Structures</t>
  </si>
  <si>
    <t xml:space="preserve">Subcommittee on the Design of Substation Structures, 113 </t>
  </si>
  <si>
    <t>SME</t>
  </si>
  <si>
    <t>Subcommittee on the Design of Substation Structures, Substation Structure Design Guide</t>
  </si>
  <si>
    <t>Grappe</t>
  </si>
  <si>
    <t>Harold</t>
  </si>
  <si>
    <t>Supervisory General Engineer</t>
  </si>
  <si>
    <t>360-619-6554</t>
  </si>
  <si>
    <t>hhgrappe@bpa.gov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</si>
</sst>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2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2060"/>
      <name val="Calibri"/>
      <family val="2"/>
    </font>
    <font>
      <u/>
      <sz val="10"/>
      <color theme="10"/>
      <name val="Arial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7" fillId="0" borderId="0"/>
    <xf numFmtId="0" fontId="20" fillId="0" borderId="0" applyNumberForma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18" fillId="0" borderId="29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0" fillId="0" borderId="15" xfId="3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0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hgrappe@bp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G48" activePane="bottomRight" state="frozen"/>
      <selection pane="topRight" activeCell="C1" sqref="C1"/>
      <selection pane="bottomLeft" activeCell="A11" sqref="A11"/>
      <selection pane="bottomRight" activeCell="L50" sqref="L50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27.554687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25" t="s">
        <v>39</v>
      </c>
      <c r="D1" s="125"/>
      <c r="E1" s="125"/>
      <c r="F1" s="125"/>
      <c r="G1" s="125"/>
      <c r="H1" s="125"/>
      <c r="I1" s="125"/>
      <c r="J1" s="125"/>
      <c r="K1" s="60"/>
      <c r="L1" s="36" t="s">
        <v>112</v>
      </c>
      <c r="M1" s="117" t="str">
        <f>IF(AND(M2="",M6=""),"Status:  OK","")</f>
        <v>Status:  OK</v>
      </c>
      <c r="N1" s="117"/>
      <c r="O1" s="117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8" t="str">
        <f>IF(IF(OR(ISBLANK(C3),ISBLANK(H3),ISBLANK(C5),ISBLANK(H5),ISBLANK(C7),ISBLANK(G7),ISBLANK(C9)),1,0)=0,"","Missing or incorrect submitter      information")</f>
        <v/>
      </c>
      <c r="N2" s="118"/>
      <c r="O2" s="118"/>
    </row>
    <row r="3" spans="1:101" s="6" customFormat="1" ht="17.399999999999999" thickBot="1" x14ac:dyDescent="0.3">
      <c r="A3" s="107" t="s">
        <v>44</v>
      </c>
      <c r="B3" s="108"/>
      <c r="C3" s="115" t="s">
        <v>206</v>
      </c>
      <c r="D3" s="116"/>
      <c r="E3" s="19"/>
      <c r="F3" s="19"/>
      <c r="G3" s="29" t="s">
        <v>45</v>
      </c>
      <c r="H3" s="88" t="s">
        <v>207</v>
      </c>
      <c r="I3" s="19"/>
      <c r="M3" s="118"/>
      <c r="N3" s="118"/>
      <c r="O3" s="118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8"/>
      <c r="N4" s="118"/>
      <c r="O4" s="118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7" t="s">
        <v>46</v>
      </c>
      <c r="B5" s="108"/>
      <c r="C5" s="115" t="s">
        <v>208</v>
      </c>
      <c r="D5" s="116"/>
      <c r="E5" s="109" t="s">
        <v>53</v>
      </c>
      <c r="F5" s="109"/>
      <c r="G5" s="109"/>
      <c r="H5" s="89">
        <v>8</v>
      </c>
      <c r="I5" s="120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DOE-BPA</v>
      </c>
      <c r="J5" s="121"/>
      <c r="K5" s="121"/>
      <c r="L5" s="121"/>
      <c r="M5" s="121"/>
      <c r="N5" s="121"/>
      <c r="O5" s="121"/>
      <c r="P5" s="121"/>
      <c r="Q5" s="121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9" t="str">
        <f>IF(OR(COUNTIF(B13:B61,"ok")=0,COUNTIF(B13:B61,"Incomplete")&gt;0),"Missing or incorrect information in data entry section","")</f>
        <v/>
      </c>
      <c r="N6" s="119"/>
      <c r="O6" s="119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10" t="s">
        <v>4</v>
      </c>
      <c r="B7" s="110"/>
      <c r="C7" s="115" t="s">
        <v>209</v>
      </c>
      <c r="D7" s="116"/>
      <c r="F7" s="33" t="s">
        <v>106</v>
      </c>
      <c r="G7" s="126" t="s">
        <v>210</v>
      </c>
      <c r="H7" s="127"/>
      <c r="I7" s="19"/>
      <c r="J7" s="19"/>
      <c r="M7" s="119"/>
      <c r="N7" s="119"/>
      <c r="O7" s="119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9"/>
      <c r="N8" s="119"/>
      <c r="O8" s="119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9" t="s">
        <v>6</v>
      </c>
      <c r="B9" s="111"/>
      <c r="C9" s="87">
        <v>44148</v>
      </c>
      <c r="D9" s="61"/>
      <c r="E9" s="61"/>
      <c r="F9" s="61"/>
      <c r="G9" s="61"/>
      <c r="H9" s="61"/>
      <c r="I9" s="59"/>
      <c r="J9" s="26"/>
      <c r="M9" s="99" t="s">
        <v>51</v>
      </c>
      <c r="N9" s="99"/>
      <c r="O9" s="99"/>
      <c r="P9" s="99"/>
      <c r="Q9" s="58"/>
      <c r="R9" s="105" t="s">
        <v>38</v>
      </c>
      <c r="S9" s="122"/>
      <c r="T9" s="122"/>
      <c r="U9" s="102"/>
      <c r="V9" s="99" t="s">
        <v>38</v>
      </c>
      <c r="W9" s="99"/>
      <c r="X9" s="99"/>
      <c r="Y9" s="99"/>
      <c r="Z9" s="99" t="s">
        <v>38</v>
      </c>
      <c r="AA9" s="99"/>
      <c r="AB9" s="99"/>
      <c r="AC9" s="99" t="s">
        <v>38</v>
      </c>
      <c r="AD9" s="99"/>
      <c r="AE9" s="9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9"/>
      <c r="N10" s="99"/>
      <c r="O10" s="99"/>
      <c r="P10" s="99"/>
      <c r="Q10" s="58"/>
      <c r="R10" s="123"/>
      <c r="S10" s="124"/>
      <c r="T10" s="124"/>
      <c r="U10" s="103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2" t="s">
        <v>0</v>
      </c>
      <c r="B11" s="112" t="s">
        <v>2</v>
      </c>
      <c r="C11" s="100" t="s">
        <v>47</v>
      </c>
      <c r="D11" s="100" t="s">
        <v>42</v>
      </c>
      <c r="E11" s="100" t="s">
        <v>43</v>
      </c>
      <c r="F11" s="100" t="s">
        <v>107</v>
      </c>
      <c r="G11" s="99" t="s">
        <v>40</v>
      </c>
      <c r="H11" s="99"/>
      <c r="I11" s="100" t="s">
        <v>37</v>
      </c>
      <c r="J11" s="100" t="s">
        <v>36</v>
      </c>
      <c r="K11" s="100" t="s">
        <v>35</v>
      </c>
      <c r="L11" s="105" t="s">
        <v>52</v>
      </c>
      <c r="M11" s="100" t="s">
        <v>49</v>
      </c>
      <c r="N11" s="99" t="s">
        <v>33</v>
      </c>
      <c r="O11" s="99"/>
      <c r="P11" s="99" t="s">
        <v>109</v>
      </c>
      <c r="Q11" s="4"/>
      <c r="R11" s="104" t="s">
        <v>7</v>
      </c>
      <c r="S11" s="99" t="str">
        <f>D11&amp;" Status"</f>
        <v xml:space="preserve"> Last Name
of Non-Government Standards Body (NGSB)
Participant Status</v>
      </c>
      <c r="T11" s="99" t="str">
        <f>E11&amp;" Status"</f>
        <v xml:space="preserve"> First Name
of Non-Government Standards Body (NGSB)
Participant Status</v>
      </c>
      <c r="U11" s="102" t="str">
        <f>F11&amp;" Status"</f>
        <v xml:space="preserve"> Email Address
of Non-Government Standards Body (NGSB)
Participant Status</v>
      </c>
      <c r="V11" s="99" t="str">
        <f>G11</f>
        <v xml:space="preserve"> Employment Status (Complete One Column only for Each Row)</v>
      </c>
      <c r="W11" s="99"/>
      <c r="X11" s="99" t="str">
        <f>I11&amp;" Status"</f>
        <v xml:space="preserve"> Name of Non-Government Standards Body (NGSB) Status</v>
      </c>
      <c r="Y11" s="99" t="str">
        <f>J11&amp;" Status"</f>
        <v xml:space="preserve"> Country of Non-Government Standards Body (NGSB) Status</v>
      </c>
      <c r="Z11" s="99" t="str">
        <f>K11&amp;" Status"</f>
        <v xml:space="preserve"> Name of Main Committee Status</v>
      </c>
      <c r="AA11" s="99" t="str">
        <f>L11&amp;" Status"</f>
        <v xml:space="preserve"> Name and/or Number of Activity (e.g., committee, sub-committee, working group, task group) Status</v>
      </c>
      <c r="AB11" s="99" t="str">
        <f>M11&amp;" Status"</f>
        <v xml:space="preserve"> Voting Status:
'V' for Voting or
'NV' for Nonvoting Status</v>
      </c>
      <c r="AC11" s="99" t="str">
        <f>N11</f>
        <v xml:space="preserve"> Representation (Complete One Column only for Each Row)</v>
      </c>
      <c r="AD11" s="99"/>
      <c r="AE11" s="99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3"/>
      <c r="B12" s="113"/>
      <c r="C12" s="101"/>
      <c r="D12" s="114"/>
      <c r="E12" s="114"/>
      <c r="F12" s="114"/>
      <c r="G12" s="52" t="s">
        <v>48</v>
      </c>
      <c r="H12" s="52" t="s">
        <v>41</v>
      </c>
      <c r="I12" s="101"/>
      <c r="J12" s="101"/>
      <c r="K12" s="101"/>
      <c r="L12" s="106"/>
      <c r="M12" s="101"/>
      <c r="N12" s="50" t="s">
        <v>50</v>
      </c>
      <c r="O12" s="50" t="s">
        <v>34</v>
      </c>
      <c r="P12" s="100"/>
      <c r="Q12" s="20"/>
      <c r="R12" s="104"/>
      <c r="S12" s="99"/>
      <c r="T12" s="99"/>
      <c r="U12" s="103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9"/>
      <c r="Y12" s="99"/>
      <c r="Z12" s="99"/>
      <c r="AA12" s="99"/>
      <c r="AB12" s="99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9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40.200000000000003" thickTop="1" x14ac:dyDescent="0.25">
      <c r="A13" s="12">
        <v>1</v>
      </c>
      <c r="B13" s="37" t="str">
        <f t="shared" ref="B13:B33" si="0">IF(COUNTIF(R13:AE13,"")=No_of_Columns,"",IF(COUNTIF(R13:AE13,"ok")=No_of_Columns,"ok","Incomplete"))</f>
        <v>ok</v>
      </c>
      <c r="C13" s="72" t="s">
        <v>113</v>
      </c>
      <c r="D13" s="90" t="s">
        <v>114</v>
      </c>
      <c r="E13" s="90" t="s">
        <v>115</v>
      </c>
      <c r="F13" s="90" t="s">
        <v>116</v>
      </c>
      <c r="G13" s="74" t="s">
        <v>117</v>
      </c>
      <c r="H13" s="74"/>
      <c r="I13" s="73" t="s">
        <v>118</v>
      </c>
      <c r="J13" s="73" t="s">
        <v>119</v>
      </c>
      <c r="K13" s="73" t="s">
        <v>120</v>
      </c>
      <c r="L13" s="75" t="s">
        <v>121</v>
      </c>
      <c r="M13" s="74"/>
      <c r="N13" s="91"/>
      <c r="O13" s="74"/>
      <c r="P13" s="76"/>
      <c r="Q13" s="49"/>
      <c r="R13" s="56" t="str">
        <f t="shared" ref="R13:R33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33" si="2">IF(COUNTA($C13:$P13)=0,"",IF(ISBLANK($I13),"Empty cell","ok"))</f>
        <v>ok</v>
      </c>
      <c r="Y13" s="56" t="str">
        <f t="shared" ref="Y13:Y33" si="3">IF(COUNTA($C13:$P13)=0,"",IF(ISBLANK($J13),"Empty cell","ok"))</f>
        <v>ok</v>
      </c>
      <c r="Z13" s="56" t="str">
        <f t="shared" ref="Z13:Z33" si="4">IF(COUNTA($C13:$P13)=0,"",IF(ISBLANK($K13),"Empty cell","ok"))</f>
        <v>ok</v>
      </c>
      <c r="AA13" s="56" t="str">
        <f t="shared" ref="AA13:AA33" si="5">IF(COUNTA($C13:$P13)=0,"",IF(ISBLANK($L13),"Empty cell","ok"))</f>
        <v>ok</v>
      </c>
      <c r="AB13" s="56" t="str">
        <f t="shared" ref="AB13:AB33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33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.6" x14ac:dyDescent="0.25">
      <c r="A14" s="12">
        <v>2</v>
      </c>
      <c r="B14" s="37" t="str">
        <f t="shared" si="0"/>
        <v>ok</v>
      </c>
      <c r="C14" s="77" t="s">
        <v>122</v>
      </c>
      <c r="D14" s="90" t="s">
        <v>114</v>
      </c>
      <c r="E14" s="90" t="s">
        <v>115</v>
      </c>
      <c r="F14" s="90" t="s">
        <v>116</v>
      </c>
      <c r="G14" s="79" t="s">
        <v>117</v>
      </c>
      <c r="H14" s="79"/>
      <c r="I14" s="78" t="s">
        <v>118</v>
      </c>
      <c r="J14" s="78" t="s">
        <v>119</v>
      </c>
      <c r="K14" s="78" t="s">
        <v>123</v>
      </c>
      <c r="L14" s="80" t="s">
        <v>124</v>
      </c>
      <c r="M14" s="79" t="s">
        <v>125</v>
      </c>
      <c r="N14" s="92"/>
      <c r="O14" s="79" t="s">
        <v>126</v>
      </c>
      <c r="P14" s="81" t="s">
        <v>127</v>
      </c>
      <c r="Q14" s="49"/>
      <c r="R14" s="56" t="str">
        <f t="shared" si="1"/>
        <v>ok</v>
      </c>
      <c r="S14" s="56" t="str">
        <f t="shared" ref="S14:S33" si="8">IF(COUNTA($C14:$P14)=0,"",IF(ISBLANK(D14),"Empty cell","ok"))</f>
        <v>ok</v>
      </c>
      <c r="T14" s="56" t="str">
        <f t="shared" ref="T14:T33" si="9">IF(COUNTA($C14:$P14)=0,"",IF(ISBLANK(E14),"Empty cell","ok"))</f>
        <v>ok</v>
      </c>
      <c r="U14" s="56" t="str">
        <f t="shared" ref="U14:U33" si="10">IF(COUNTA($C14:$P14)=0,"",IF(ISBLANK(F14),"Empty cell",IF(IF(ISERROR(FIND("@",F14)),1,0)+IF(ISERROR(FIND(".",F14)),1,0)&gt;0,"Entry is not an email address","ok")))</f>
        <v>ok</v>
      </c>
      <c r="V14" s="56" t="str">
        <f t="shared" ref="V14:V33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33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33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33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2.8" x14ac:dyDescent="0.25">
      <c r="A15" s="12">
        <v>3</v>
      </c>
      <c r="B15" s="37" t="str">
        <f t="shared" si="0"/>
        <v>ok</v>
      </c>
      <c r="C15" s="77" t="s">
        <v>122</v>
      </c>
      <c r="D15" s="78" t="s">
        <v>128</v>
      </c>
      <c r="E15" s="78" t="s">
        <v>129</v>
      </c>
      <c r="F15" s="78" t="s">
        <v>130</v>
      </c>
      <c r="G15" s="79" t="s">
        <v>117</v>
      </c>
      <c r="H15" s="79"/>
      <c r="I15" s="78" t="s">
        <v>131</v>
      </c>
      <c r="J15" s="78" t="s">
        <v>132</v>
      </c>
      <c r="K15" s="78" t="s">
        <v>133</v>
      </c>
      <c r="L15" s="80" t="s">
        <v>134</v>
      </c>
      <c r="M15" s="79" t="s">
        <v>125</v>
      </c>
      <c r="N15" s="79" t="s">
        <v>117</v>
      </c>
      <c r="O15" s="79"/>
      <c r="P15" s="81" t="s">
        <v>135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8" x14ac:dyDescent="0.25">
      <c r="A16" s="12">
        <v>4</v>
      </c>
      <c r="B16" s="37" t="str">
        <f t="shared" si="0"/>
        <v>ok</v>
      </c>
      <c r="C16" s="77" t="s">
        <v>113</v>
      </c>
      <c r="D16" s="78" t="s">
        <v>128</v>
      </c>
      <c r="E16" s="78" t="s">
        <v>129</v>
      </c>
      <c r="F16" s="78" t="s">
        <v>130</v>
      </c>
      <c r="G16" s="79" t="s">
        <v>117</v>
      </c>
      <c r="H16" s="79"/>
      <c r="I16" s="78" t="s">
        <v>131</v>
      </c>
      <c r="J16" s="78" t="s">
        <v>132</v>
      </c>
      <c r="K16" s="78" t="s">
        <v>133</v>
      </c>
      <c r="L16" s="80" t="s">
        <v>136</v>
      </c>
      <c r="M16" s="79"/>
      <c r="N16" s="92"/>
      <c r="O16" s="79"/>
      <c r="P16" s="81"/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3.4" thickBot="1" x14ac:dyDescent="0.3">
      <c r="A17" s="12">
        <v>5</v>
      </c>
      <c r="B17" s="37" t="str">
        <f t="shared" si="0"/>
        <v>ok</v>
      </c>
      <c r="C17" s="77" t="s">
        <v>137</v>
      </c>
      <c r="D17" s="78" t="s">
        <v>128</v>
      </c>
      <c r="E17" s="78" t="s">
        <v>129</v>
      </c>
      <c r="F17" s="78" t="s">
        <v>130</v>
      </c>
      <c r="G17" s="79" t="s">
        <v>117</v>
      </c>
      <c r="H17" s="79"/>
      <c r="I17" s="78" t="s">
        <v>131</v>
      </c>
      <c r="J17" s="78" t="s">
        <v>132</v>
      </c>
      <c r="K17" s="78" t="s">
        <v>133</v>
      </c>
      <c r="L17" s="93" t="s">
        <v>138</v>
      </c>
      <c r="M17" s="79" t="s">
        <v>139</v>
      </c>
      <c r="N17" s="92"/>
      <c r="O17" s="79" t="s">
        <v>140</v>
      </c>
      <c r="P17" s="81" t="s">
        <v>141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3.4" thickBot="1" x14ac:dyDescent="0.3">
      <c r="A18" s="12">
        <v>6</v>
      </c>
      <c r="B18" s="37" t="str">
        <f t="shared" si="0"/>
        <v>ok</v>
      </c>
      <c r="C18" s="77" t="s">
        <v>137</v>
      </c>
      <c r="D18" s="78" t="s">
        <v>128</v>
      </c>
      <c r="E18" s="78" t="s">
        <v>129</v>
      </c>
      <c r="F18" s="78" t="s">
        <v>130</v>
      </c>
      <c r="G18" s="79" t="s">
        <v>117</v>
      </c>
      <c r="H18" s="79"/>
      <c r="I18" s="78" t="s">
        <v>131</v>
      </c>
      <c r="J18" s="78" t="s">
        <v>132</v>
      </c>
      <c r="K18" s="78" t="s">
        <v>133</v>
      </c>
      <c r="L18" s="93" t="s">
        <v>142</v>
      </c>
      <c r="M18" s="79" t="s">
        <v>139</v>
      </c>
      <c r="N18" s="92"/>
      <c r="O18" s="79" t="s">
        <v>140</v>
      </c>
      <c r="P18" s="81" t="s">
        <v>143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3.4" thickBot="1" x14ac:dyDescent="0.3">
      <c r="A19" s="12">
        <v>7</v>
      </c>
      <c r="B19" s="37" t="str">
        <f t="shared" si="0"/>
        <v>ok</v>
      </c>
      <c r="C19" s="77" t="s">
        <v>137</v>
      </c>
      <c r="D19" s="78" t="s">
        <v>128</v>
      </c>
      <c r="E19" s="78" t="s">
        <v>129</v>
      </c>
      <c r="F19" s="78" t="s">
        <v>130</v>
      </c>
      <c r="G19" s="79" t="s">
        <v>117</v>
      </c>
      <c r="H19" s="79"/>
      <c r="I19" s="78" t="s">
        <v>131</v>
      </c>
      <c r="J19" s="78" t="s">
        <v>132</v>
      </c>
      <c r="K19" s="78" t="s">
        <v>133</v>
      </c>
      <c r="L19" s="93" t="s">
        <v>144</v>
      </c>
      <c r="M19" s="79" t="s">
        <v>139</v>
      </c>
      <c r="N19" s="92"/>
      <c r="O19" s="79" t="s">
        <v>140</v>
      </c>
      <c r="P19" s="81" t="s">
        <v>145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3.4" thickBot="1" x14ac:dyDescent="0.3">
      <c r="A20" s="12">
        <v>8</v>
      </c>
      <c r="B20" s="37" t="str">
        <f t="shared" si="0"/>
        <v>ok</v>
      </c>
      <c r="C20" s="77" t="s">
        <v>137</v>
      </c>
      <c r="D20" s="78" t="s">
        <v>128</v>
      </c>
      <c r="E20" s="78" t="s">
        <v>129</v>
      </c>
      <c r="F20" s="78" t="s">
        <v>130</v>
      </c>
      <c r="G20" s="79" t="s">
        <v>117</v>
      </c>
      <c r="H20" s="79"/>
      <c r="I20" s="78" t="s">
        <v>131</v>
      </c>
      <c r="J20" s="78" t="s">
        <v>132</v>
      </c>
      <c r="K20" s="78" t="s">
        <v>133</v>
      </c>
      <c r="L20" s="93" t="s">
        <v>146</v>
      </c>
      <c r="M20" s="79" t="s">
        <v>139</v>
      </c>
      <c r="N20" s="92"/>
      <c r="O20" s="79" t="s">
        <v>140</v>
      </c>
      <c r="P20" s="81" t="s">
        <v>147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3.4" thickBot="1" x14ac:dyDescent="0.3">
      <c r="A21" s="12">
        <v>9</v>
      </c>
      <c r="B21" s="37" t="str">
        <f t="shared" si="0"/>
        <v>ok</v>
      </c>
      <c r="C21" s="77" t="s">
        <v>137</v>
      </c>
      <c r="D21" s="78" t="s">
        <v>128</v>
      </c>
      <c r="E21" s="78" t="s">
        <v>129</v>
      </c>
      <c r="F21" s="78" t="s">
        <v>130</v>
      </c>
      <c r="G21" s="79" t="s">
        <v>117</v>
      </c>
      <c r="H21" s="79"/>
      <c r="I21" s="78" t="s">
        <v>131</v>
      </c>
      <c r="J21" s="78" t="s">
        <v>132</v>
      </c>
      <c r="K21" s="78" t="s">
        <v>133</v>
      </c>
      <c r="L21" s="93" t="s">
        <v>148</v>
      </c>
      <c r="M21" s="79" t="s">
        <v>139</v>
      </c>
      <c r="N21" s="92"/>
      <c r="O21" s="79" t="s">
        <v>140</v>
      </c>
      <c r="P21" s="81" t="s">
        <v>149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3.4" thickBot="1" x14ac:dyDescent="0.3">
      <c r="A22" s="12">
        <v>10</v>
      </c>
      <c r="B22" s="37" t="str">
        <f t="shared" si="0"/>
        <v>ok</v>
      </c>
      <c r="C22" s="77" t="s">
        <v>137</v>
      </c>
      <c r="D22" s="78" t="s">
        <v>128</v>
      </c>
      <c r="E22" s="78" t="s">
        <v>129</v>
      </c>
      <c r="F22" s="78" t="s">
        <v>130</v>
      </c>
      <c r="G22" s="79" t="s">
        <v>117</v>
      </c>
      <c r="H22" s="79"/>
      <c r="I22" s="78" t="s">
        <v>131</v>
      </c>
      <c r="J22" s="78" t="s">
        <v>132</v>
      </c>
      <c r="K22" s="78" t="s">
        <v>133</v>
      </c>
      <c r="L22" s="93" t="s">
        <v>150</v>
      </c>
      <c r="M22" s="79" t="s">
        <v>139</v>
      </c>
      <c r="N22" s="92"/>
      <c r="O22" s="79" t="s">
        <v>140</v>
      </c>
      <c r="P22" s="81" t="s">
        <v>149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3.4" thickBot="1" x14ac:dyDescent="0.3">
      <c r="A23" s="12">
        <v>11</v>
      </c>
      <c r="B23" s="37" t="str">
        <f t="shared" si="0"/>
        <v>ok</v>
      </c>
      <c r="C23" s="77" t="s">
        <v>137</v>
      </c>
      <c r="D23" s="78" t="s">
        <v>128</v>
      </c>
      <c r="E23" s="78" t="s">
        <v>129</v>
      </c>
      <c r="F23" s="78" t="s">
        <v>130</v>
      </c>
      <c r="G23" s="79" t="s">
        <v>117</v>
      </c>
      <c r="H23" s="79"/>
      <c r="I23" s="78" t="s">
        <v>131</v>
      </c>
      <c r="J23" s="78" t="s">
        <v>132</v>
      </c>
      <c r="K23" s="78" t="s">
        <v>133</v>
      </c>
      <c r="L23" s="93" t="s">
        <v>151</v>
      </c>
      <c r="M23" s="79" t="s">
        <v>139</v>
      </c>
      <c r="N23" s="92"/>
      <c r="O23" s="79" t="s">
        <v>140</v>
      </c>
      <c r="P23" s="81" t="s">
        <v>135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3.4" thickBot="1" x14ac:dyDescent="0.3">
      <c r="A24" s="12">
        <v>12</v>
      </c>
      <c r="B24" s="37" t="str">
        <f t="shared" si="0"/>
        <v>ok</v>
      </c>
      <c r="C24" s="77" t="s">
        <v>137</v>
      </c>
      <c r="D24" s="78" t="s">
        <v>128</v>
      </c>
      <c r="E24" s="78" t="s">
        <v>129</v>
      </c>
      <c r="F24" s="78" t="s">
        <v>130</v>
      </c>
      <c r="G24" s="79" t="s">
        <v>117</v>
      </c>
      <c r="H24" s="79"/>
      <c r="I24" s="78" t="s">
        <v>131</v>
      </c>
      <c r="J24" s="78" t="s">
        <v>132</v>
      </c>
      <c r="K24" s="78" t="s">
        <v>133</v>
      </c>
      <c r="L24" s="93" t="s">
        <v>152</v>
      </c>
      <c r="M24" s="79" t="s">
        <v>139</v>
      </c>
      <c r="N24" s="92"/>
      <c r="O24" s="79" t="s">
        <v>140</v>
      </c>
      <c r="P24" s="81" t="s">
        <v>153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53.4" thickBot="1" x14ac:dyDescent="0.3">
      <c r="A25" s="12">
        <v>13</v>
      </c>
      <c r="B25" s="37" t="str">
        <f t="shared" si="0"/>
        <v>ok</v>
      </c>
      <c r="C25" s="77" t="s">
        <v>137</v>
      </c>
      <c r="D25" s="78" t="s">
        <v>128</v>
      </c>
      <c r="E25" s="78" t="s">
        <v>129</v>
      </c>
      <c r="F25" s="78" t="s">
        <v>130</v>
      </c>
      <c r="G25" s="79" t="s">
        <v>117</v>
      </c>
      <c r="H25" s="79"/>
      <c r="I25" s="78" t="s">
        <v>131</v>
      </c>
      <c r="J25" s="78" t="s">
        <v>132</v>
      </c>
      <c r="K25" s="78" t="s">
        <v>133</v>
      </c>
      <c r="L25" s="93" t="s">
        <v>154</v>
      </c>
      <c r="M25" s="79" t="s">
        <v>139</v>
      </c>
      <c r="N25" s="92"/>
      <c r="O25" s="79" t="s">
        <v>140</v>
      </c>
      <c r="P25" s="81" t="s">
        <v>155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3.4" thickBot="1" x14ac:dyDescent="0.3">
      <c r="A26" s="12">
        <v>14</v>
      </c>
      <c r="B26" s="37" t="str">
        <f t="shared" si="0"/>
        <v>ok</v>
      </c>
      <c r="C26" s="77" t="s">
        <v>137</v>
      </c>
      <c r="D26" s="78" t="s">
        <v>128</v>
      </c>
      <c r="E26" s="78" t="s">
        <v>129</v>
      </c>
      <c r="F26" s="78" t="s">
        <v>130</v>
      </c>
      <c r="G26" s="79" t="s">
        <v>117</v>
      </c>
      <c r="H26" s="79"/>
      <c r="I26" s="78" t="s">
        <v>131</v>
      </c>
      <c r="J26" s="78" t="s">
        <v>132</v>
      </c>
      <c r="K26" s="78" t="s">
        <v>133</v>
      </c>
      <c r="L26" s="93" t="s">
        <v>156</v>
      </c>
      <c r="M26" s="79" t="s">
        <v>139</v>
      </c>
      <c r="N26" s="92"/>
      <c r="O26" s="79" t="s">
        <v>140</v>
      </c>
      <c r="P26" s="81" t="s">
        <v>157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3.4" thickBot="1" x14ac:dyDescent="0.3">
      <c r="A27" s="12">
        <v>15</v>
      </c>
      <c r="B27" s="37" t="str">
        <f t="shared" si="0"/>
        <v>ok</v>
      </c>
      <c r="C27" s="77" t="s">
        <v>137</v>
      </c>
      <c r="D27" s="78" t="s">
        <v>128</v>
      </c>
      <c r="E27" s="78" t="s">
        <v>129</v>
      </c>
      <c r="F27" s="78" t="s">
        <v>130</v>
      </c>
      <c r="G27" s="79" t="s">
        <v>117</v>
      </c>
      <c r="H27" s="79"/>
      <c r="I27" s="78" t="s">
        <v>131</v>
      </c>
      <c r="J27" s="78" t="s">
        <v>132</v>
      </c>
      <c r="K27" s="78" t="s">
        <v>133</v>
      </c>
      <c r="L27" s="94" t="s">
        <v>158</v>
      </c>
      <c r="M27" s="79" t="s">
        <v>139</v>
      </c>
      <c r="N27" s="92"/>
      <c r="O27" s="79" t="s">
        <v>140</v>
      </c>
      <c r="P27" s="81" t="s">
        <v>135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3.4" thickBot="1" x14ac:dyDescent="0.3">
      <c r="A28" s="12">
        <v>16</v>
      </c>
      <c r="B28" s="37" t="str">
        <f t="shared" si="0"/>
        <v>ok</v>
      </c>
      <c r="C28" s="77" t="s">
        <v>137</v>
      </c>
      <c r="D28" s="78" t="s">
        <v>128</v>
      </c>
      <c r="E28" s="78" t="s">
        <v>129</v>
      </c>
      <c r="F28" s="78" t="s">
        <v>130</v>
      </c>
      <c r="G28" s="79" t="s">
        <v>117</v>
      </c>
      <c r="H28" s="79"/>
      <c r="I28" s="78" t="s">
        <v>131</v>
      </c>
      <c r="J28" s="78" t="s">
        <v>132</v>
      </c>
      <c r="K28" s="78" t="s">
        <v>133</v>
      </c>
      <c r="L28" s="94" t="s">
        <v>159</v>
      </c>
      <c r="M28" s="79" t="s">
        <v>139</v>
      </c>
      <c r="N28" s="92"/>
      <c r="O28" s="79" t="s">
        <v>140</v>
      </c>
      <c r="P28" s="81" t="s">
        <v>160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3.4" thickBot="1" x14ac:dyDescent="0.3">
      <c r="A29" s="12">
        <v>17</v>
      </c>
      <c r="B29" s="37" t="str">
        <f t="shared" si="0"/>
        <v>ok</v>
      </c>
      <c r="C29" s="77" t="s">
        <v>137</v>
      </c>
      <c r="D29" s="78" t="s">
        <v>128</v>
      </c>
      <c r="E29" s="78" t="s">
        <v>129</v>
      </c>
      <c r="F29" s="78" t="s">
        <v>130</v>
      </c>
      <c r="G29" s="79" t="s">
        <v>117</v>
      </c>
      <c r="H29" s="79"/>
      <c r="I29" s="78" t="s">
        <v>131</v>
      </c>
      <c r="J29" s="78" t="s">
        <v>132</v>
      </c>
      <c r="K29" s="78" t="s">
        <v>133</v>
      </c>
      <c r="L29" s="94" t="s">
        <v>161</v>
      </c>
      <c r="M29" s="79" t="s">
        <v>139</v>
      </c>
      <c r="N29" s="92"/>
      <c r="O29" s="79" t="s">
        <v>140</v>
      </c>
      <c r="P29" s="81" t="s">
        <v>135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3.4" thickBot="1" x14ac:dyDescent="0.3">
      <c r="A30" s="12">
        <v>18</v>
      </c>
      <c r="B30" s="37" t="str">
        <f t="shared" si="0"/>
        <v>ok</v>
      </c>
      <c r="C30" s="77" t="s">
        <v>137</v>
      </c>
      <c r="D30" s="78" t="s">
        <v>128</v>
      </c>
      <c r="E30" s="78" t="s">
        <v>129</v>
      </c>
      <c r="F30" s="78" t="s">
        <v>130</v>
      </c>
      <c r="G30" s="79" t="s">
        <v>117</v>
      </c>
      <c r="H30" s="79"/>
      <c r="I30" s="78" t="s">
        <v>131</v>
      </c>
      <c r="J30" s="78" t="s">
        <v>132</v>
      </c>
      <c r="K30" s="78" t="s">
        <v>133</v>
      </c>
      <c r="L30" s="94" t="s">
        <v>162</v>
      </c>
      <c r="M30" s="79" t="s">
        <v>139</v>
      </c>
      <c r="N30" s="92"/>
      <c r="O30" s="79" t="s">
        <v>140</v>
      </c>
      <c r="P30" s="81" t="s">
        <v>160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2.8" x14ac:dyDescent="0.25">
      <c r="A31" s="12">
        <v>19</v>
      </c>
      <c r="B31" s="37" t="str">
        <f t="shared" si="0"/>
        <v>ok</v>
      </c>
      <c r="C31" s="77" t="s">
        <v>122</v>
      </c>
      <c r="D31" s="78" t="s">
        <v>128</v>
      </c>
      <c r="E31" s="78" t="s">
        <v>129</v>
      </c>
      <c r="F31" s="98" t="s">
        <v>130</v>
      </c>
      <c r="G31" s="79" t="s">
        <v>117</v>
      </c>
      <c r="H31" s="79"/>
      <c r="I31" s="78" t="s">
        <v>131</v>
      </c>
      <c r="J31" s="78" t="s">
        <v>132</v>
      </c>
      <c r="K31" s="78" t="s">
        <v>133</v>
      </c>
      <c r="L31" s="80" t="s">
        <v>163</v>
      </c>
      <c r="M31" s="79" t="s">
        <v>125</v>
      </c>
      <c r="N31" s="79" t="s">
        <v>117</v>
      </c>
      <c r="O31" s="79"/>
      <c r="P31" s="81" t="s">
        <v>135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38.4" customHeight="1" x14ac:dyDescent="0.25">
      <c r="A32" s="12">
        <v>20</v>
      </c>
      <c r="B32" s="37" t="str">
        <f t="shared" si="0"/>
        <v>ok</v>
      </c>
      <c r="C32" s="77" t="s">
        <v>137</v>
      </c>
      <c r="D32" s="78" t="s">
        <v>164</v>
      </c>
      <c r="E32" s="78" t="s">
        <v>165</v>
      </c>
      <c r="F32" s="98" t="s">
        <v>166</v>
      </c>
      <c r="G32" s="79" t="s">
        <v>117</v>
      </c>
      <c r="H32" s="79"/>
      <c r="I32" s="78" t="s">
        <v>131</v>
      </c>
      <c r="J32" s="78" t="s">
        <v>132</v>
      </c>
      <c r="K32" s="78" t="s">
        <v>167</v>
      </c>
      <c r="L32" s="80" t="s">
        <v>168</v>
      </c>
      <c r="M32" s="79" t="s">
        <v>139</v>
      </c>
      <c r="N32" s="79"/>
      <c r="O32" s="79" t="s">
        <v>140</v>
      </c>
      <c r="P32" s="81" t="s">
        <v>170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6" customHeight="1" x14ac:dyDescent="0.25">
      <c r="A33" s="12">
        <v>21</v>
      </c>
      <c r="B33" s="37" t="str">
        <f t="shared" si="0"/>
        <v>ok</v>
      </c>
      <c r="C33" s="77" t="s">
        <v>122</v>
      </c>
      <c r="D33" s="78" t="s">
        <v>164</v>
      </c>
      <c r="E33" s="78" t="s">
        <v>165</v>
      </c>
      <c r="F33" s="98" t="s">
        <v>166</v>
      </c>
      <c r="G33" s="79" t="s">
        <v>117</v>
      </c>
      <c r="H33" s="79"/>
      <c r="I33" s="78" t="s">
        <v>131</v>
      </c>
      <c r="J33" s="78" t="s">
        <v>132</v>
      </c>
      <c r="K33" s="78" t="s">
        <v>167</v>
      </c>
      <c r="L33" s="80" t="s">
        <v>169</v>
      </c>
      <c r="M33" s="79" t="s">
        <v>125</v>
      </c>
      <c r="N33" s="79" t="s">
        <v>117</v>
      </c>
      <c r="O33" s="79"/>
      <c r="P33" s="81" t="s">
        <v>176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7.6" x14ac:dyDescent="0.25">
      <c r="A34" s="12">
        <v>23</v>
      </c>
      <c r="B34" s="37" t="str">
        <f>IF(COUNTIF(R35:AE35,"")=No_of_Columns,"",IF(COUNTIF(R35:AE35,"ok")=No_of_Columns,"ok","Incomplete"))</f>
        <v>ok</v>
      </c>
      <c r="C34" s="77" t="s">
        <v>122</v>
      </c>
      <c r="D34" s="78" t="s">
        <v>164</v>
      </c>
      <c r="E34" s="78" t="s">
        <v>165</v>
      </c>
      <c r="F34" s="98" t="s">
        <v>166</v>
      </c>
      <c r="G34" s="79" t="s">
        <v>117</v>
      </c>
      <c r="H34" s="79"/>
      <c r="I34" s="78" t="s">
        <v>131</v>
      </c>
      <c r="J34" s="78" t="s">
        <v>132</v>
      </c>
      <c r="K34" s="78" t="s">
        <v>167</v>
      </c>
      <c r="L34" s="80" t="s">
        <v>168</v>
      </c>
      <c r="M34" s="79" t="s">
        <v>125</v>
      </c>
      <c r="N34" s="79" t="s">
        <v>117</v>
      </c>
      <c r="O34" s="79"/>
      <c r="P34" s="96" t="s">
        <v>197</v>
      </c>
      <c r="Q34" s="49"/>
      <c r="R34" s="56" t="s">
        <v>198</v>
      </c>
      <c r="S34" s="56" t="str">
        <f>IF(COUNTA(#REF!)=0,"",IF(ISBLANK(#REF!),"Empty cell","ok"))</f>
        <v>ok</v>
      </c>
      <c r="T34" s="56" t="str">
        <f>IF(COUNTA(#REF!)=0,"",IF(ISBLANK(#REF!),"Empty cell","ok"))</f>
        <v>ok</v>
      </c>
      <c r="U34" s="56" t="str">
        <f>IF(COUNTA(#REF!)=0,"",IF(ISBLANK(#REF!),"Empty cell",IF(IF(ISERROR(FIND("@",#REF!)),1,0)+IF(ISERROR(FIND(".",#REF!)),1,0)&gt;0,"Entry is not an email address","ok")))</f>
        <v>Entry is not an email address</v>
      </c>
      <c r="V34" s="56" t="e">
        <f>IF(COUNTA(#REF!)=0,"",IF(#REF!="D",IF(ISBLANK(#REF!),"ok","Entries should not be made in both columns"),IF(ISBLANK(#REF!),IF(ISBLANK(#REF!),"Empty cell","ok"),"Entry should be 'D'")))</f>
        <v>#REF!</v>
      </c>
      <c r="W34" s="56" t="e">
        <f>IF(COUNTA(#REF!)=0,"",IF(#REF!="D",IF(ISBLANK(#REF!),"ok","Entries should not be made in both columns"),IF(ISBLANK(#REF!),IF(ISBLANK(#REF!),"Empty cell","ok"),IF(ISBLANK(#REF!),"ok","Entries should not be made in both columns"))))</f>
        <v>#REF!</v>
      </c>
      <c r="X34" s="56" t="str">
        <f>IF(COUNTA(#REF!)=0,"",IF(ISBLANK(#REF!),"Empty cell","ok"))</f>
        <v>ok</v>
      </c>
      <c r="Y34" s="56" t="str">
        <f>IF(COUNTA(#REF!)=0,"",IF(ISBLANK(#REF!),"Empty cell","ok"))</f>
        <v>ok</v>
      </c>
      <c r="Z34" s="56" t="str">
        <f>IF(COUNTA(#REF!)=0,"",IF(ISBLANK(#REF!),"Empty cell","ok"))</f>
        <v>ok</v>
      </c>
      <c r="AA34" s="56" t="str">
        <f>IF(COUNTA(#REF!)=0,"",IF(ISBLANK(#REF!),"Empty cell","ok"))</f>
        <v>ok</v>
      </c>
      <c r="AB34" s="56" t="e">
        <f>IF(COUNTA(#REF!)=0,"",IF(#REF!="T",IF(ISBLANK(#REF!),"ok","No entry should be made"),IF(ISBLANK(#REF!),"Empty cell",IF(OR(#REF!="V",#REF!="NV"),"ok","Entry should be one of 'V' or 'NV'"))))</f>
        <v>#REF!</v>
      </c>
      <c r="AC34" s="56" t="e">
        <f>IF(COUNTA(#REF!)=0,"",IF(#REF!="T",IF(ISBLANK(#REF!),"ok","No entry should be made"),IF(#REF!="D",IF(ISBLANK(#REF!),"ok","Entries should not be made in both columns"),IF(ISBLANK(#REF!),IF(ISBLANK(#REF!),"Empty cell","ok"),"Entry should be 'D'"))))</f>
        <v>#REF!</v>
      </c>
      <c r="AD34" s="56" t="e">
        <f>IF(COUNTA(#REF!)=0,"",IF(#REF!="T",IF(ISBLANK(#REF!),"ok","No entry should be made"),IF(#REF!="D",IF(ISBLANK(#REF!),"ok","Entries should not be made in both columns"),IF(ISBLANK(#REF!),IF(ISBLANK(#REF!),"Empty cell","ok"),IF(ISBLANK(#REF!),"ok","Entries should not be made in both columns")))))</f>
        <v>#REF!</v>
      </c>
      <c r="AE34" s="56" t="e">
        <f>IF(COUNTA(#REF!)=0,"",IF(#REF!="T",IF(ISBLANK(#REF!),"ok","No entry should be made"),IF(ISBLANK(#REF!),"Empty cell","ok")))</f>
        <v>#REF!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43.2" x14ac:dyDescent="0.25">
      <c r="A35" s="12">
        <v>24</v>
      </c>
      <c r="B35" s="37" t="str">
        <f>IF(COUNTIF(R36:AE36,"")=No_of_Columns,"",IF(COUNTIF(R36:AE36,"ok")=No_of_Columns,"ok","Incomplete"))</f>
        <v>ok</v>
      </c>
      <c r="C35" s="77" t="s">
        <v>122</v>
      </c>
      <c r="D35" s="78" t="s">
        <v>164</v>
      </c>
      <c r="E35" s="78" t="s">
        <v>165</v>
      </c>
      <c r="F35" s="98" t="s">
        <v>166</v>
      </c>
      <c r="G35" s="79" t="s">
        <v>117</v>
      </c>
      <c r="H35" s="79"/>
      <c r="I35" s="78" t="s">
        <v>131</v>
      </c>
      <c r="J35" s="78" t="s">
        <v>132</v>
      </c>
      <c r="K35" s="78" t="s">
        <v>167</v>
      </c>
      <c r="L35" s="80" t="s">
        <v>168</v>
      </c>
      <c r="M35" s="79" t="s">
        <v>125</v>
      </c>
      <c r="N35" s="79" t="s">
        <v>117</v>
      </c>
      <c r="O35" s="79"/>
      <c r="P35" s="96" t="s">
        <v>171</v>
      </c>
      <c r="Q35" s="49"/>
      <c r="R35" s="56" t="str">
        <f t="shared" ref="R35:R62" si="15">IF(COUNTA($C34:$P34)=0,"",IF(ISBLANK($C34),"Empty cell",IF(OR($C34="I",$C34="R",$C34="T"),"ok","Entry should be one of 'I', 'R', or 'T'")))</f>
        <v>ok</v>
      </c>
      <c r="S35" s="56" t="str">
        <f>IF(COUNTA($C34:$P34)=0,"",IF(ISBLANK(D34),"Empty cell","ok"))</f>
        <v>ok</v>
      </c>
      <c r="T35" s="56" t="str">
        <f>IF(COUNTA($C34:$P34)=0,"",IF(ISBLANK(E34),"Empty cell","ok"))</f>
        <v>ok</v>
      </c>
      <c r="U35" s="56" t="str">
        <f t="shared" ref="U35:U62" si="16">IF(COUNTA($C34:$P34)=0,"",IF(ISBLANK(F34),"Empty cell",IF(IF(ISERROR(FIND("@",F34)),1,0)+IF(ISERROR(FIND(".",F34)),1,0)&gt;0,"Entry is not an email address","ok")))</f>
        <v>ok</v>
      </c>
      <c r="V35" s="56" t="str">
        <f t="shared" ref="V35:V62" si="17">IF(COUNTA($C34:$P34)=0,"",IF(G34="D",IF(ISBLANK(H34),"ok","Entries should not be made in both columns"),IF(ISBLANK(G34),IF(ISBLANK(H34),"Empty cell","ok"),"Entry should be 'D'")))</f>
        <v>ok</v>
      </c>
      <c r="W35" s="56" t="str">
        <f t="shared" ref="W35:W62" si="18">IF(COUNTA($C34:$P34)=0,"",IF(G34="D",IF(ISBLANK(H34),"ok","Entries should not be made in both columns"),IF(ISBLANK(G34),IF(ISBLANK(H34),"Empty cell","ok"),IF(ISBLANK(H34),"ok","Entries should not be made in both columns"))))</f>
        <v>ok</v>
      </c>
      <c r="X35" s="56" t="str">
        <f t="shared" ref="X35:X62" si="19">IF(COUNTA($C34:$P34)=0,"",IF(ISBLANK($I34),"Empty cell","ok"))</f>
        <v>ok</v>
      </c>
      <c r="Y35" s="56" t="str">
        <f t="shared" ref="Y35:Y62" si="20">IF(COUNTA($C34:$P34)=0,"",IF(ISBLANK($J34),"Empty cell","ok"))</f>
        <v>ok</v>
      </c>
      <c r="Z35" s="56" t="str">
        <f t="shared" ref="Z35:Z62" si="21">IF(COUNTA($C34:$P34)=0,"",IF(ISBLANK($K34),"Empty cell","ok"))</f>
        <v>ok</v>
      </c>
      <c r="AA35" s="56" t="str">
        <f t="shared" ref="AA35:AA62" si="22">IF(COUNTA($C34:$P34)=0,"",IF(ISBLANK($L34),"Empty cell","ok"))</f>
        <v>ok</v>
      </c>
      <c r="AB35" s="56" t="str">
        <f>IF(COUNTA($C34:$P34)=0,"",IF(C34="T",IF(ISBLANK($M34),"ok","No entry should be made"),IF(ISBLANK($M34),"Empty cell",IF(OR($M34="V",$M34="NV"),"ok","Entry should be one of 'V' or 'NV'"))))</f>
        <v>ok</v>
      </c>
      <c r="AC35" s="56" t="str">
        <f>IF(COUNTA($C34:$P34)=0,"",IF(C34="T",IF(ISBLANK($N34),"ok","No entry should be made"),IF(N34="D",IF(ISBLANK(O34),"ok","Entries should not be made in both columns"),IF(ISBLANK(N34),IF(ISBLANK(O34),"Empty cell","ok"),"Entry should be 'D'"))))</f>
        <v>ok</v>
      </c>
      <c r="AD35" s="56" t="str">
        <f t="shared" ref="AD35:AD62" si="23">IF(COUNTA($C34:$P34)=0,"",IF(C34="T",IF(ISBLANK($O34),"ok","No entry should be made"),IF(N34="D",IF(ISBLANK(O34),"ok","Entries should not be made in both columns"),IF(ISBLANK(N34),IF(ISBLANK(O34),"Empty cell","ok"),IF(ISBLANK(O34),"ok","Entries should not be made in both columns")))))</f>
        <v>ok</v>
      </c>
      <c r="AE35" s="56" t="str">
        <f>IF(COUNTA($C34:$P34)=0,"",IF(C34="T",IF(ISBLANK($P34),"ok","No entry should be made"),IF(ISBLANK($P34),"Empty cell","ok")))</f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43.2" x14ac:dyDescent="0.25">
      <c r="A36" s="12">
        <v>25</v>
      </c>
      <c r="B36" s="37" t="str">
        <f t="shared" ref="B36:B60" si="24">IF(COUNTIF(R37:AE37,"")=No_of_Columns,"",IF(COUNTIF(R37:AE37,"ok")=No_of_Columns,"ok","Incomplete"))</f>
        <v>ok</v>
      </c>
      <c r="C36" s="77" t="s">
        <v>122</v>
      </c>
      <c r="D36" s="78" t="s">
        <v>164</v>
      </c>
      <c r="E36" s="78" t="s">
        <v>165</v>
      </c>
      <c r="F36" s="98" t="s">
        <v>166</v>
      </c>
      <c r="G36" s="79" t="s">
        <v>117</v>
      </c>
      <c r="H36" s="79"/>
      <c r="I36" s="78" t="s">
        <v>131</v>
      </c>
      <c r="J36" s="78" t="s">
        <v>132</v>
      </c>
      <c r="K36" s="78" t="s">
        <v>167</v>
      </c>
      <c r="L36" s="80" t="s">
        <v>168</v>
      </c>
      <c r="M36" s="79" t="s">
        <v>125</v>
      </c>
      <c r="N36" s="79" t="s">
        <v>117</v>
      </c>
      <c r="O36" s="79"/>
      <c r="P36" s="96" t="s">
        <v>172</v>
      </c>
      <c r="Q36" s="49"/>
      <c r="R36" s="56" t="str">
        <f t="shared" si="15"/>
        <v>ok</v>
      </c>
      <c r="S36" s="56" t="str">
        <f>IF(COUNTA($C35:$P35)=0,"",IF(ISBLANK(D35),"Empty cell","ok"))</f>
        <v>ok</v>
      </c>
      <c r="T36" s="56" t="str">
        <f>IF(COUNTA($C35:$P35)=0,"",IF(ISBLANK(E35),"Empty cell","ok"))</f>
        <v>ok</v>
      </c>
      <c r="U36" s="56" t="str">
        <f t="shared" si="16"/>
        <v>ok</v>
      </c>
      <c r="V36" s="56" t="str">
        <f t="shared" si="17"/>
        <v>ok</v>
      </c>
      <c r="W36" s="56" t="str">
        <f t="shared" si="18"/>
        <v>ok</v>
      </c>
      <c r="X36" s="56" t="str">
        <f t="shared" si="19"/>
        <v>ok</v>
      </c>
      <c r="Y36" s="56" t="str">
        <f t="shared" si="20"/>
        <v>ok</v>
      </c>
      <c r="Z36" s="56" t="str">
        <f t="shared" si="21"/>
        <v>ok</v>
      </c>
      <c r="AA36" s="56" t="str">
        <f t="shared" si="22"/>
        <v>ok</v>
      </c>
      <c r="AB36" s="56" t="str">
        <f>IF(COUNTA($C35:$P35)=0,"",IF(C35="T",IF(ISBLANK($M35),"ok","No entry should be made"),IF(ISBLANK($M35),"Empty cell",IF(OR($M35="V",$M35="NV"),"ok","Entry should be one of 'V' or 'NV'"))))</f>
        <v>ok</v>
      </c>
      <c r="AC36" s="56" t="str">
        <f>IF(COUNTA($C35:$P35)=0,"",IF(C35="T",IF(ISBLANK($N35),"ok","No entry should be made"),IF(N35="D",IF(ISBLANK(O35),"ok","Entries should not be made in both columns"),IF(ISBLANK(N35),IF(ISBLANK(O35),"Empty cell","ok"),"Entry should be 'D'"))))</f>
        <v>ok</v>
      </c>
      <c r="AD36" s="56" t="str">
        <f t="shared" si="23"/>
        <v>ok</v>
      </c>
      <c r="AE36" s="56" t="str">
        <f>IF(COUNTA($C35:$P35)=0,"",IF(C35="T",IF(ISBLANK($P35),"ok","No entry should be made"),IF(ISBLANK($P35),"Empty cell","ok")))</f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101.4" thickBot="1" x14ac:dyDescent="0.3">
      <c r="A37" s="12">
        <v>26</v>
      </c>
      <c r="B37" s="37" t="str">
        <f t="shared" si="24"/>
        <v>ok</v>
      </c>
      <c r="C37" s="77" t="s">
        <v>122</v>
      </c>
      <c r="D37" s="78" t="s">
        <v>164</v>
      </c>
      <c r="E37" s="78" t="s">
        <v>165</v>
      </c>
      <c r="F37" s="98" t="s">
        <v>166</v>
      </c>
      <c r="G37" s="79" t="s">
        <v>117</v>
      </c>
      <c r="H37" s="79"/>
      <c r="I37" s="78" t="s">
        <v>131</v>
      </c>
      <c r="J37" s="78" t="s">
        <v>132</v>
      </c>
      <c r="K37" s="78" t="s">
        <v>167</v>
      </c>
      <c r="L37" s="80" t="s">
        <v>168</v>
      </c>
      <c r="M37" s="79" t="s">
        <v>125</v>
      </c>
      <c r="N37" s="79" t="s">
        <v>117</v>
      </c>
      <c r="O37" s="79"/>
      <c r="P37" s="97" t="s">
        <v>173</v>
      </c>
      <c r="Q37" s="49"/>
      <c r="R37" s="56" t="str">
        <f t="shared" si="15"/>
        <v>ok</v>
      </c>
      <c r="S37" s="56" t="str">
        <f t="shared" ref="S37:S61" si="25">IF(COUNTA($C36:$P36)=0,"",IF(ISBLANK(D36),"Empty cell","ok"))</f>
        <v>ok</v>
      </c>
      <c r="T37" s="56" t="str">
        <f t="shared" ref="T37:T61" si="26">IF(COUNTA($C36:$P36)=0,"",IF(ISBLANK(E36),"Empty cell","ok"))</f>
        <v>ok</v>
      </c>
      <c r="U37" s="56" t="str">
        <f t="shared" si="16"/>
        <v>ok</v>
      </c>
      <c r="V37" s="56" t="str">
        <f t="shared" si="17"/>
        <v>ok</v>
      </c>
      <c r="W37" s="56" t="str">
        <f t="shared" si="18"/>
        <v>ok</v>
      </c>
      <c r="X37" s="56" t="str">
        <f t="shared" si="19"/>
        <v>ok</v>
      </c>
      <c r="Y37" s="56" t="str">
        <f t="shared" si="20"/>
        <v>ok</v>
      </c>
      <c r="Z37" s="56" t="str">
        <f t="shared" si="21"/>
        <v>ok</v>
      </c>
      <c r="AA37" s="56" t="str">
        <f t="shared" si="22"/>
        <v>ok</v>
      </c>
      <c r="AB37" s="56" t="str">
        <f t="shared" ref="AB37:AB61" si="27">IF(COUNTA($C36:$P36)=0,"",IF(C36="T",IF(ISBLANK($M36),"ok","No entry should be made"),IF(ISBLANK($M36),"Empty cell",IF(OR($M36="V",$M36="NV"),"ok","Entry should be one of 'V' or 'NV'"))))</f>
        <v>ok</v>
      </c>
      <c r="AC37" s="56" t="str">
        <f t="shared" ref="AC37:AC61" si="28">IF(COUNTA($C36:$P36)=0,"",IF(C36="T",IF(ISBLANK($N36),"ok","No entry should be made"),IF(N36="D",IF(ISBLANK(O36),"ok","Entries should not be made in both columns"),IF(ISBLANK(N36),IF(ISBLANK(O36),"Empty cell","ok"),"Entry should be 'D'"))))</f>
        <v>ok</v>
      </c>
      <c r="AD37" s="56" t="str">
        <f t="shared" si="23"/>
        <v>ok</v>
      </c>
      <c r="AE37" s="56" t="str">
        <f t="shared" ref="AE37:AE61" si="29">IF(COUNTA($C36:$P36)=0,"",IF(C36="T",IF(ISBLANK($P36),"ok","No entry should be made"),IF(ISBLANK($P36),"Empty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43.8" thickBot="1" x14ac:dyDescent="0.3">
      <c r="A38" s="12">
        <v>27</v>
      </c>
      <c r="B38" s="37" t="str">
        <f t="shared" si="24"/>
        <v>ok</v>
      </c>
      <c r="C38" s="77" t="s">
        <v>137</v>
      </c>
      <c r="D38" s="78" t="s">
        <v>164</v>
      </c>
      <c r="E38" s="78" t="s">
        <v>165</v>
      </c>
      <c r="F38" s="98" t="s">
        <v>166</v>
      </c>
      <c r="G38" s="79" t="s">
        <v>117</v>
      </c>
      <c r="H38" s="79"/>
      <c r="I38" s="78" t="s">
        <v>131</v>
      </c>
      <c r="J38" s="78" t="s">
        <v>132</v>
      </c>
      <c r="K38" s="78" t="s">
        <v>167</v>
      </c>
      <c r="L38" s="80" t="s">
        <v>168</v>
      </c>
      <c r="M38" s="79" t="s">
        <v>125</v>
      </c>
      <c r="N38" s="79" t="s">
        <v>117</v>
      </c>
      <c r="O38" s="79"/>
      <c r="P38" s="97" t="s">
        <v>174</v>
      </c>
      <c r="Q38" s="49"/>
      <c r="R38" s="56" t="str">
        <f t="shared" si="15"/>
        <v>ok</v>
      </c>
      <c r="S38" s="56" t="str">
        <f t="shared" si="25"/>
        <v>ok</v>
      </c>
      <c r="T38" s="56" t="str">
        <f t="shared" si="26"/>
        <v>ok</v>
      </c>
      <c r="U38" s="56" t="str">
        <f t="shared" si="16"/>
        <v>ok</v>
      </c>
      <c r="V38" s="56" t="str">
        <f t="shared" si="17"/>
        <v>ok</v>
      </c>
      <c r="W38" s="56" t="str">
        <f t="shared" si="18"/>
        <v>ok</v>
      </c>
      <c r="X38" s="56" t="str">
        <f t="shared" si="19"/>
        <v>ok</v>
      </c>
      <c r="Y38" s="56" t="str">
        <f t="shared" si="20"/>
        <v>ok</v>
      </c>
      <c r="Z38" s="56" t="str">
        <f t="shared" si="21"/>
        <v>ok</v>
      </c>
      <c r="AA38" s="56" t="str">
        <f t="shared" si="22"/>
        <v>ok</v>
      </c>
      <c r="AB38" s="56" t="str">
        <f t="shared" si="27"/>
        <v>ok</v>
      </c>
      <c r="AC38" s="56" t="str">
        <f t="shared" si="28"/>
        <v>ok</v>
      </c>
      <c r="AD38" s="56" t="str">
        <f t="shared" si="23"/>
        <v>ok</v>
      </c>
      <c r="AE38" s="56" t="str">
        <f t="shared" si="29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9.4" thickBot="1" x14ac:dyDescent="0.3">
      <c r="A39" s="12">
        <v>28</v>
      </c>
      <c r="B39" s="37" t="str">
        <f t="shared" si="24"/>
        <v>ok</v>
      </c>
      <c r="C39" s="77" t="s">
        <v>122</v>
      </c>
      <c r="D39" s="78" t="s">
        <v>164</v>
      </c>
      <c r="E39" s="78" t="s">
        <v>165</v>
      </c>
      <c r="F39" s="98" t="s">
        <v>166</v>
      </c>
      <c r="G39" s="79" t="s">
        <v>117</v>
      </c>
      <c r="H39" s="79"/>
      <c r="I39" s="78" t="s">
        <v>131</v>
      </c>
      <c r="J39" s="78" t="s">
        <v>132</v>
      </c>
      <c r="K39" s="78" t="s">
        <v>167</v>
      </c>
      <c r="L39" s="80" t="s">
        <v>168</v>
      </c>
      <c r="M39" s="79" t="s">
        <v>125</v>
      </c>
      <c r="N39" s="79" t="s">
        <v>117</v>
      </c>
      <c r="O39" s="79"/>
      <c r="P39" s="97" t="s">
        <v>175</v>
      </c>
      <c r="Q39" s="49"/>
      <c r="R39" s="56" t="str">
        <f t="shared" si="15"/>
        <v>ok</v>
      </c>
      <c r="S39" s="56" t="str">
        <f t="shared" si="25"/>
        <v>ok</v>
      </c>
      <c r="T39" s="56" t="str">
        <f t="shared" si="26"/>
        <v>ok</v>
      </c>
      <c r="U39" s="56" t="str">
        <f t="shared" si="16"/>
        <v>ok</v>
      </c>
      <c r="V39" s="56" t="str">
        <f t="shared" si="17"/>
        <v>ok</v>
      </c>
      <c r="W39" s="56" t="str">
        <f t="shared" si="18"/>
        <v>ok</v>
      </c>
      <c r="X39" s="56" t="str">
        <f t="shared" si="19"/>
        <v>ok</v>
      </c>
      <c r="Y39" s="56" t="str">
        <f t="shared" si="20"/>
        <v>ok</v>
      </c>
      <c r="Z39" s="56" t="str">
        <f t="shared" si="21"/>
        <v>ok</v>
      </c>
      <c r="AA39" s="56" t="str">
        <f t="shared" si="22"/>
        <v>ok</v>
      </c>
      <c r="AB39" s="56" t="str">
        <f t="shared" si="27"/>
        <v>ok</v>
      </c>
      <c r="AC39" s="56" t="str">
        <f t="shared" si="28"/>
        <v>ok</v>
      </c>
      <c r="AD39" s="56" t="str">
        <f t="shared" si="23"/>
        <v>ok</v>
      </c>
      <c r="AE39" s="56" t="str">
        <f t="shared" si="29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57.6" x14ac:dyDescent="0.25">
      <c r="A40" s="12">
        <v>29</v>
      </c>
      <c r="B40" s="37" t="str">
        <f t="shared" si="24"/>
        <v>ok</v>
      </c>
      <c r="C40" s="77" t="s">
        <v>122</v>
      </c>
      <c r="D40" s="78" t="s">
        <v>164</v>
      </c>
      <c r="E40" s="78" t="s">
        <v>165</v>
      </c>
      <c r="F40" s="98" t="s">
        <v>166</v>
      </c>
      <c r="G40" s="79" t="s">
        <v>117</v>
      </c>
      <c r="H40" s="79"/>
      <c r="I40" s="78" t="s">
        <v>131</v>
      </c>
      <c r="J40" s="78" t="s">
        <v>132</v>
      </c>
      <c r="K40" s="78" t="s">
        <v>167</v>
      </c>
      <c r="L40" s="80" t="s">
        <v>168</v>
      </c>
      <c r="M40" s="79" t="s">
        <v>125</v>
      </c>
      <c r="N40" s="79" t="s">
        <v>117</v>
      </c>
      <c r="O40" s="79"/>
      <c r="P40" s="96" t="s">
        <v>177</v>
      </c>
      <c r="Q40" s="49"/>
      <c r="R40" s="56" t="str">
        <f t="shared" si="15"/>
        <v>ok</v>
      </c>
      <c r="S40" s="56" t="str">
        <f t="shared" si="25"/>
        <v>ok</v>
      </c>
      <c r="T40" s="56" t="str">
        <f t="shared" si="26"/>
        <v>ok</v>
      </c>
      <c r="U40" s="56" t="str">
        <f t="shared" si="16"/>
        <v>ok</v>
      </c>
      <c r="V40" s="56" t="str">
        <f t="shared" si="17"/>
        <v>ok</v>
      </c>
      <c r="W40" s="56" t="str">
        <f t="shared" si="18"/>
        <v>ok</v>
      </c>
      <c r="X40" s="56" t="str">
        <f t="shared" si="19"/>
        <v>ok</v>
      </c>
      <c r="Y40" s="56" t="str">
        <f t="shared" si="20"/>
        <v>ok</v>
      </c>
      <c r="Z40" s="56" t="str">
        <f t="shared" si="21"/>
        <v>ok</v>
      </c>
      <c r="AA40" s="56" t="str">
        <f t="shared" si="22"/>
        <v>ok</v>
      </c>
      <c r="AB40" s="56" t="str">
        <f t="shared" si="27"/>
        <v>ok</v>
      </c>
      <c r="AC40" s="56" t="str">
        <f t="shared" si="28"/>
        <v>ok</v>
      </c>
      <c r="AD40" s="56" t="str">
        <f t="shared" si="23"/>
        <v>ok</v>
      </c>
      <c r="AE40" s="56" t="str">
        <f t="shared" si="29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43.8" thickBot="1" x14ac:dyDescent="0.3">
      <c r="A41" s="12">
        <v>30</v>
      </c>
      <c r="B41" s="37" t="str">
        <f t="shared" si="24"/>
        <v>ok</v>
      </c>
      <c r="C41" s="77" t="s">
        <v>122</v>
      </c>
      <c r="D41" s="78" t="s">
        <v>164</v>
      </c>
      <c r="E41" s="78" t="s">
        <v>165</v>
      </c>
      <c r="F41" s="98" t="s">
        <v>166</v>
      </c>
      <c r="G41" s="79" t="s">
        <v>117</v>
      </c>
      <c r="H41" s="79"/>
      <c r="I41" s="78" t="s">
        <v>131</v>
      </c>
      <c r="J41" s="78" t="s">
        <v>132</v>
      </c>
      <c r="K41" s="78" t="s">
        <v>167</v>
      </c>
      <c r="L41" s="80" t="s">
        <v>168</v>
      </c>
      <c r="M41" s="79" t="s">
        <v>125</v>
      </c>
      <c r="N41" s="79" t="s">
        <v>117</v>
      </c>
      <c r="O41" s="79"/>
      <c r="P41" s="97" t="s">
        <v>178</v>
      </c>
      <c r="Q41" s="49"/>
      <c r="R41" s="56" t="str">
        <f t="shared" si="15"/>
        <v>ok</v>
      </c>
      <c r="S41" s="56" t="str">
        <f t="shared" si="25"/>
        <v>ok</v>
      </c>
      <c r="T41" s="56" t="str">
        <f t="shared" si="26"/>
        <v>ok</v>
      </c>
      <c r="U41" s="56" t="str">
        <f t="shared" si="16"/>
        <v>ok</v>
      </c>
      <c r="V41" s="56" t="str">
        <f t="shared" si="17"/>
        <v>ok</v>
      </c>
      <c r="W41" s="56" t="str">
        <f t="shared" si="18"/>
        <v>ok</v>
      </c>
      <c r="X41" s="56" t="str">
        <f t="shared" si="19"/>
        <v>ok</v>
      </c>
      <c r="Y41" s="56" t="str">
        <f t="shared" si="20"/>
        <v>ok</v>
      </c>
      <c r="Z41" s="56" t="str">
        <f t="shared" si="21"/>
        <v>ok</v>
      </c>
      <c r="AA41" s="56" t="str">
        <f t="shared" si="22"/>
        <v>ok</v>
      </c>
      <c r="AB41" s="56" t="str">
        <f t="shared" si="27"/>
        <v>ok</v>
      </c>
      <c r="AC41" s="56" t="str">
        <f t="shared" si="28"/>
        <v>ok</v>
      </c>
      <c r="AD41" s="56" t="str">
        <f t="shared" si="23"/>
        <v>ok</v>
      </c>
      <c r="AE41" s="56" t="str">
        <f t="shared" si="29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57.6" x14ac:dyDescent="0.25">
      <c r="A42" s="12">
        <v>31</v>
      </c>
      <c r="B42" s="37" t="str">
        <f t="shared" si="24"/>
        <v>ok</v>
      </c>
      <c r="C42" s="77" t="s">
        <v>137</v>
      </c>
      <c r="D42" s="78" t="s">
        <v>164</v>
      </c>
      <c r="E42" s="78" t="s">
        <v>165</v>
      </c>
      <c r="F42" s="98" t="s">
        <v>166</v>
      </c>
      <c r="G42" s="79" t="s">
        <v>117</v>
      </c>
      <c r="H42" s="79"/>
      <c r="I42" s="78" t="s">
        <v>131</v>
      </c>
      <c r="J42" s="78" t="s">
        <v>132</v>
      </c>
      <c r="K42" s="78" t="s">
        <v>167</v>
      </c>
      <c r="L42" s="80" t="s">
        <v>168</v>
      </c>
      <c r="M42" s="79" t="s">
        <v>125</v>
      </c>
      <c r="N42" s="79" t="s">
        <v>117</v>
      </c>
      <c r="O42" s="79"/>
      <c r="P42" s="96" t="s">
        <v>179</v>
      </c>
      <c r="Q42" s="49"/>
      <c r="R42" s="56" t="str">
        <f t="shared" si="15"/>
        <v>ok</v>
      </c>
      <c r="S42" s="56" t="str">
        <f t="shared" si="25"/>
        <v>ok</v>
      </c>
      <c r="T42" s="56" t="str">
        <f t="shared" si="26"/>
        <v>ok</v>
      </c>
      <c r="U42" s="56" t="str">
        <f t="shared" si="16"/>
        <v>ok</v>
      </c>
      <c r="V42" s="56" t="str">
        <f t="shared" si="17"/>
        <v>ok</v>
      </c>
      <c r="W42" s="56" t="str">
        <f t="shared" si="18"/>
        <v>ok</v>
      </c>
      <c r="X42" s="56" t="str">
        <f t="shared" si="19"/>
        <v>ok</v>
      </c>
      <c r="Y42" s="56" t="str">
        <f t="shared" si="20"/>
        <v>ok</v>
      </c>
      <c r="Z42" s="56" t="str">
        <f t="shared" si="21"/>
        <v>ok</v>
      </c>
      <c r="AA42" s="56" t="str">
        <f t="shared" si="22"/>
        <v>ok</v>
      </c>
      <c r="AB42" s="56" t="str">
        <f t="shared" si="27"/>
        <v>ok</v>
      </c>
      <c r="AC42" s="56" t="str">
        <f t="shared" si="28"/>
        <v>ok</v>
      </c>
      <c r="AD42" s="56" t="str">
        <f t="shared" si="23"/>
        <v>ok</v>
      </c>
      <c r="AE42" s="56" t="str">
        <f t="shared" si="29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32</v>
      </c>
      <c r="B43" s="37" t="str">
        <f t="shared" si="24"/>
        <v>ok</v>
      </c>
      <c r="C43" s="77" t="s">
        <v>113</v>
      </c>
      <c r="D43" s="78" t="s">
        <v>164</v>
      </c>
      <c r="E43" s="78" t="s">
        <v>165</v>
      </c>
      <c r="F43" s="98" t="s">
        <v>166</v>
      </c>
      <c r="G43" s="79" t="s">
        <v>117</v>
      </c>
      <c r="H43" s="79"/>
      <c r="I43" s="78" t="s">
        <v>131</v>
      </c>
      <c r="J43" s="78" t="s">
        <v>132</v>
      </c>
      <c r="K43" s="78" t="s">
        <v>167</v>
      </c>
      <c r="L43" s="80" t="s">
        <v>180</v>
      </c>
      <c r="M43" s="79"/>
      <c r="N43" s="79"/>
      <c r="O43" s="79"/>
      <c r="P43" s="81"/>
      <c r="Q43" s="49"/>
      <c r="R43" s="56" t="str">
        <f t="shared" si="15"/>
        <v>ok</v>
      </c>
      <c r="S43" s="56" t="str">
        <f t="shared" si="25"/>
        <v>ok</v>
      </c>
      <c r="T43" s="56" t="str">
        <f t="shared" si="26"/>
        <v>ok</v>
      </c>
      <c r="U43" s="56" t="str">
        <f t="shared" si="16"/>
        <v>ok</v>
      </c>
      <c r="V43" s="56" t="str">
        <f t="shared" si="17"/>
        <v>ok</v>
      </c>
      <c r="W43" s="56" t="str">
        <f t="shared" si="18"/>
        <v>ok</v>
      </c>
      <c r="X43" s="56" t="str">
        <f t="shared" si="19"/>
        <v>ok</v>
      </c>
      <c r="Y43" s="56" t="str">
        <f t="shared" si="20"/>
        <v>ok</v>
      </c>
      <c r="Z43" s="56" t="str">
        <f t="shared" si="21"/>
        <v>ok</v>
      </c>
      <c r="AA43" s="56" t="str">
        <f t="shared" si="22"/>
        <v>ok</v>
      </c>
      <c r="AB43" s="56" t="str">
        <f t="shared" si="27"/>
        <v>ok</v>
      </c>
      <c r="AC43" s="56" t="str">
        <f t="shared" si="28"/>
        <v>ok</v>
      </c>
      <c r="AD43" s="56" t="str">
        <f t="shared" si="23"/>
        <v>ok</v>
      </c>
      <c r="AE43" s="56" t="str">
        <f t="shared" si="29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33</v>
      </c>
      <c r="B44" s="37" t="str">
        <f t="shared" si="24"/>
        <v>ok</v>
      </c>
      <c r="C44" s="77" t="s">
        <v>113</v>
      </c>
      <c r="D44" s="78" t="s">
        <v>164</v>
      </c>
      <c r="E44" s="78" t="s">
        <v>165</v>
      </c>
      <c r="F44" s="98" t="s">
        <v>166</v>
      </c>
      <c r="G44" s="79" t="s">
        <v>117</v>
      </c>
      <c r="H44" s="79"/>
      <c r="I44" s="78" t="s">
        <v>131</v>
      </c>
      <c r="J44" s="78" t="s">
        <v>132</v>
      </c>
      <c r="K44" s="78" t="s">
        <v>167</v>
      </c>
      <c r="L44" s="80" t="s">
        <v>181</v>
      </c>
      <c r="M44" s="79"/>
      <c r="N44" s="79"/>
      <c r="O44" s="79"/>
      <c r="P44" s="81"/>
      <c r="Q44" s="49"/>
      <c r="R44" s="56" t="str">
        <f t="shared" si="15"/>
        <v>ok</v>
      </c>
      <c r="S44" s="56" t="str">
        <f t="shared" si="25"/>
        <v>ok</v>
      </c>
      <c r="T44" s="56" t="str">
        <f t="shared" si="26"/>
        <v>ok</v>
      </c>
      <c r="U44" s="56" t="str">
        <f t="shared" si="16"/>
        <v>ok</v>
      </c>
      <c r="V44" s="56" t="str">
        <f t="shared" si="17"/>
        <v>ok</v>
      </c>
      <c r="W44" s="56" t="str">
        <f t="shared" si="18"/>
        <v>ok</v>
      </c>
      <c r="X44" s="56" t="str">
        <f t="shared" si="19"/>
        <v>ok</v>
      </c>
      <c r="Y44" s="56" t="str">
        <f t="shared" si="20"/>
        <v>ok</v>
      </c>
      <c r="Z44" s="56" t="str">
        <f t="shared" si="21"/>
        <v>ok</v>
      </c>
      <c r="AA44" s="56" t="str">
        <f t="shared" si="22"/>
        <v>ok</v>
      </c>
      <c r="AB44" s="56" t="str">
        <f t="shared" si="27"/>
        <v>ok</v>
      </c>
      <c r="AC44" s="56" t="str">
        <f t="shared" si="28"/>
        <v>ok</v>
      </c>
      <c r="AD44" s="56" t="str">
        <f t="shared" si="23"/>
        <v>ok</v>
      </c>
      <c r="AE44" s="56" t="str">
        <f t="shared" si="29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43.2" x14ac:dyDescent="0.3">
      <c r="A45" s="12">
        <v>34</v>
      </c>
      <c r="B45" s="37" t="str">
        <f t="shared" si="24"/>
        <v>ok</v>
      </c>
      <c r="C45" s="77" t="s">
        <v>137</v>
      </c>
      <c r="D45" s="78" t="s">
        <v>164</v>
      </c>
      <c r="E45" s="78" t="s">
        <v>165</v>
      </c>
      <c r="F45" s="98" t="s">
        <v>166</v>
      </c>
      <c r="G45" s="79" t="s">
        <v>117</v>
      </c>
      <c r="H45" s="79"/>
      <c r="I45" s="78" t="s">
        <v>131</v>
      </c>
      <c r="J45" s="78" t="s">
        <v>132</v>
      </c>
      <c r="K45" s="78" t="s">
        <v>167</v>
      </c>
      <c r="L45" s="95" t="s">
        <v>182</v>
      </c>
      <c r="M45" s="79" t="s">
        <v>139</v>
      </c>
      <c r="N45" s="79"/>
      <c r="O45" s="79" t="s">
        <v>140</v>
      </c>
      <c r="P45" s="81" t="s">
        <v>185</v>
      </c>
      <c r="Q45" s="49"/>
      <c r="R45" s="56" t="str">
        <f t="shared" si="15"/>
        <v>ok</v>
      </c>
      <c r="S45" s="56" t="str">
        <f t="shared" si="25"/>
        <v>ok</v>
      </c>
      <c r="T45" s="56" t="str">
        <f t="shared" si="26"/>
        <v>ok</v>
      </c>
      <c r="U45" s="56" t="str">
        <f t="shared" si="16"/>
        <v>ok</v>
      </c>
      <c r="V45" s="56" t="str">
        <f t="shared" si="17"/>
        <v>ok</v>
      </c>
      <c r="W45" s="56" t="str">
        <f t="shared" si="18"/>
        <v>ok</v>
      </c>
      <c r="X45" s="56" t="str">
        <f t="shared" si="19"/>
        <v>ok</v>
      </c>
      <c r="Y45" s="56" t="str">
        <f t="shared" si="20"/>
        <v>ok</v>
      </c>
      <c r="Z45" s="56" t="str">
        <f t="shared" si="21"/>
        <v>ok</v>
      </c>
      <c r="AA45" s="56" t="str">
        <f t="shared" si="22"/>
        <v>ok</v>
      </c>
      <c r="AB45" s="56" t="str">
        <f t="shared" si="27"/>
        <v>ok</v>
      </c>
      <c r="AC45" s="56" t="str">
        <f t="shared" si="28"/>
        <v>ok</v>
      </c>
      <c r="AD45" s="56" t="str">
        <f t="shared" si="23"/>
        <v>ok</v>
      </c>
      <c r="AE45" s="56" t="str">
        <f t="shared" si="29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8.8" x14ac:dyDescent="0.3">
      <c r="A46" s="12">
        <v>35</v>
      </c>
      <c r="B46" s="37" t="str">
        <f t="shared" si="24"/>
        <v>ok</v>
      </c>
      <c r="C46" s="77" t="s">
        <v>137</v>
      </c>
      <c r="D46" s="78" t="s">
        <v>164</v>
      </c>
      <c r="E46" s="78" t="s">
        <v>165</v>
      </c>
      <c r="F46" s="98" t="s">
        <v>166</v>
      </c>
      <c r="G46" s="79" t="s">
        <v>117</v>
      </c>
      <c r="H46" s="79"/>
      <c r="I46" s="78" t="s">
        <v>131</v>
      </c>
      <c r="J46" s="78" t="s">
        <v>132</v>
      </c>
      <c r="K46" s="78" t="s">
        <v>167</v>
      </c>
      <c r="L46" s="95" t="s">
        <v>183</v>
      </c>
      <c r="M46" s="79" t="s">
        <v>139</v>
      </c>
      <c r="N46" s="79"/>
      <c r="O46" s="79" t="s">
        <v>140</v>
      </c>
      <c r="P46" s="81" t="s">
        <v>185</v>
      </c>
      <c r="Q46" s="49"/>
      <c r="R46" s="56" t="str">
        <f t="shared" si="15"/>
        <v>ok</v>
      </c>
      <c r="S46" s="56" t="str">
        <f t="shared" si="25"/>
        <v>ok</v>
      </c>
      <c r="T46" s="56" t="str">
        <f t="shared" si="26"/>
        <v>ok</v>
      </c>
      <c r="U46" s="56" t="str">
        <f t="shared" si="16"/>
        <v>ok</v>
      </c>
      <c r="V46" s="56" t="str">
        <f t="shared" si="17"/>
        <v>ok</v>
      </c>
      <c r="W46" s="56" t="str">
        <f t="shared" si="18"/>
        <v>ok</v>
      </c>
      <c r="X46" s="56" t="str">
        <f t="shared" si="19"/>
        <v>ok</v>
      </c>
      <c r="Y46" s="56" t="str">
        <f t="shared" si="20"/>
        <v>ok</v>
      </c>
      <c r="Z46" s="56" t="str">
        <f t="shared" si="21"/>
        <v>ok</v>
      </c>
      <c r="AA46" s="56" t="str">
        <f t="shared" si="22"/>
        <v>ok</v>
      </c>
      <c r="AB46" s="56" t="str">
        <f t="shared" si="27"/>
        <v>ok</v>
      </c>
      <c r="AC46" s="56" t="str">
        <f t="shared" si="28"/>
        <v>ok</v>
      </c>
      <c r="AD46" s="56" t="str">
        <f t="shared" si="23"/>
        <v>ok</v>
      </c>
      <c r="AE46" s="56" t="str">
        <f t="shared" si="29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9.4" thickBot="1" x14ac:dyDescent="0.35">
      <c r="A47" s="12">
        <v>36</v>
      </c>
      <c r="B47" s="37" t="str">
        <f t="shared" si="24"/>
        <v>ok</v>
      </c>
      <c r="C47" s="77" t="s">
        <v>137</v>
      </c>
      <c r="D47" s="78" t="s">
        <v>164</v>
      </c>
      <c r="E47" s="78" t="s">
        <v>165</v>
      </c>
      <c r="F47" s="98" t="s">
        <v>166</v>
      </c>
      <c r="G47" s="79" t="s">
        <v>117</v>
      </c>
      <c r="H47" s="79"/>
      <c r="I47" s="78" t="s">
        <v>131</v>
      </c>
      <c r="J47" s="78" t="s">
        <v>132</v>
      </c>
      <c r="K47" s="78" t="s">
        <v>167</v>
      </c>
      <c r="L47" s="95" t="s">
        <v>184</v>
      </c>
      <c r="M47" s="79" t="s">
        <v>139</v>
      </c>
      <c r="N47" s="79"/>
      <c r="O47" s="79" t="s">
        <v>140</v>
      </c>
      <c r="P47" s="81" t="s">
        <v>185</v>
      </c>
      <c r="Q47" s="49"/>
      <c r="R47" s="56" t="str">
        <f t="shared" si="15"/>
        <v>ok</v>
      </c>
      <c r="S47" s="56" t="str">
        <f t="shared" si="25"/>
        <v>ok</v>
      </c>
      <c r="T47" s="56" t="str">
        <f t="shared" si="26"/>
        <v>ok</v>
      </c>
      <c r="U47" s="56" t="str">
        <f t="shared" si="16"/>
        <v>ok</v>
      </c>
      <c r="V47" s="56" t="str">
        <f t="shared" si="17"/>
        <v>ok</v>
      </c>
      <c r="W47" s="56" t="str">
        <f t="shared" si="18"/>
        <v>ok</v>
      </c>
      <c r="X47" s="56" t="str">
        <f t="shared" si="19"/>
        <v>ok</v>
      </c>
      <c r="Y47" s="56" t="str">
        <f t="shared" si="20"/>
        <v>ok</v>
      </c>
      <c r="Z47" s="56" t="str">
        <f t="shared" si="21"/>
        <v>ok</v>
      </c>
      <c r="AA47" s="56" t="str">
        <f t="shared" si="22"/>
        <v>ok</v>
      </c>
      <c r="AB47" s="56" t="str">
        <f t="shared" si="27"/>
        <v>ok</v>
      </c>
      <c r="AC47" s="56" t="str">
        <f t="shared" si="28"/>
        <v>ok</v>
      </c>
      <c r="AD47" s="56" t="str">
        <f t="shared" si="23"/>
        <v>ok</v>
      </c>
      <c r="AE47" s="56" t="str">
        <f t="shared" si="29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40.200000000000003" thickTop="1" x14ac:dyDescent="0.25">
      <c r="A48" s="12">
        <v>37</v>
      </c>
      <c r="B48" s="37" t="str">
        <f t="shared" si="24"/>
        <v>ok</v>
      </c>
      <c r="C48" s="77" t="s">
        <v>122</v>
      </c>
      <c r="D48" s="78" t="s">
        <v>186</v>
      </c>
      <c r="E48" s="78" t="s">
        <v>187</v>
      </c>
      <c r="F48" s="98" t="s">
        <v>188</v>
      </c>
      <c r="G48" s="79" t="s">
        <v>117</v>
      </c>
      <c r="H48" s="79"/>
      <c r="I48" s="73" t="s">
        <v>189</v>
      </c>
      <c r="J48" s="73" t="s">
        <v>119</v>
      </c>
      <c r="K48" s="73" t="s">
        <v>190</v>
      </c>
      <c r="L48" s="75" t="s">
        <v>191</v>
      </c>
      <c r="M48" s="74" t="s">
        <v>139</v>
      </c>
      <c r="N48" s="74" t="s">
        <v>117</v>
      </c>
      <c r="O48" s="79"/>
      <c r="P48" s="76" t="s">
        <v>195</v>
      </c>
      <c r="Q48" s="49"/>
      <c r="R48" s="56" t="str">
        <f t="shared" si="15"/>
        <v>ok</v>
      </c>
      <c r="S48" s="56" t="str">
        <f t="shared" si="25"/>
        <v>ok</v>
      </c>
      <c r="T48" s="56" t="str">
        <f t="shared" si="26"/>
        <v>ok</v>
      </c>
      <c r="U48" s="56" t="str">
        <f t="shared" si="16"/>
        <v>ok</v>
      </c>
      <c r="V48" s="56" t="str">
        <f t="shared" si="17"/>
        <v>ok</v>
      </c>
      <c r="W48" s="56" t="str">
        <f t="shared" si="18"/>
        <v>ok</v>
      </c>
      <c r="X48" s="56" t="str">
        <f t="shared" si="19"/>
        <v>ok</v>
      </c>
      <c r="Y48" s="56" t="str">
        <f t="shared" si="20"/>
        <v>ok</v>
      </c>
      <c r="Z48" s="56" t="str">
        <f t="shared" si="21"/>
        <v>ok</v>
      </c>
      <c r="AA48" s="56" t="str">
        <f t="shared" si="22"/>
        <v>ok</v>
      </c>
      <c r="AB48" s="56" t="str">
        <f t="shared" si="27"/>
        <v>ok</v>
      </c>
      <c r="AC48" s="56" t="str">
        <f t="shared" si="28"/>
        <v>ok</v>
      </c>
      <c r="AD48" s="56" t="str">
        <f t="shared" si="23"/>
        <v>ok</v>
      </c>
      <c r="AE48" s="56" t="str">
        <f t="shared" si="29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39.6" x14ac:dyDescent="0.25">
      <c r="A49" s="12">
        <v>38</v>
      </c>
      <c r="B49" s="37" t="str">
        <f t="shared" si="24"/>
        <v>ok</v>
      </c>
      <c r="C49" s="77" t="s">
        <v>122</v>
      </c>
      <c r="D49" s="78" t="s">
        <v>186</v>
      </c>
      <c r="E49" s="78" t="s">
        <v>187</v>
      </c>
      <c r="F49" s="98" t="s">
        <v>188</v>
      </c>
      <c r="G49" s="79" t="s">
        <v>117</v>
      </c>
      <c r="H49" s="79"/>
      <c r="I49" s="78" t="s">
        <v>192</v>
      </c>
      <c r="J49" s="78" t="s">
        <v>119</v>
      </c>
      <c r="K49" s="78" t="s">
        <v>193</v>
      </c>
      <c r="L49" s="80" t="s">
        <v>194</v>
      </c>
      <c r="M49" s="79" t="s">
        <v>125</v>
      </c>
      <c r="N49" s="79" t="s">
        <v>117</v>
      </c>
      <c r="O49" s="79"/>
      <c r="P49" s="81" t="s">
        <v>196</v>
      </c>
      <c r="Q49" s="49"/>
      <c r="R49" s="56" t="str">
        <f t="shared" si="15"/>
        <v>ok</v>
      </c>
      <c r="S49" s="56" t="str">
        <f t="shared" si="25"/>
        <v>ok</v>
      </c>
      <c r="T49" s="56" t="str">
        <f t="shared" si="26"/>
        <v>ok</v>
      </c>
      <c r="U49" s="56" t="str">
        <f t="shared" si="16"/>
        <v>ok</v>
      </c>
      <c r="V49" s="56" t="str">
        <f t="shared" si="17"/>
        <v>ok</v>
      </c>
      <c r="W49" s="56" t="str">
        <f t="shared" si="18"/>
        <v>ok</v>
      </c>
      <c r="X49" s="56" t="str">
        <f t="shared" si="19"/>
        <v>ok</v>
      </c>
      <c r="Y49" s="56" t="str">
        <f t="shared" si="20"/>
        <v>ok</v>
      </c>
      <c r="Z49" s="56" t="str">
        <f t="shared" si="21"/>
        <v>ok</v>
      </c>
      <c r="AA49" s="56" t="str">
        <f t="shared" si="22"/>
        <v>ok</v>
      </c>
      <c r="AB49" s="56" t="str">
        <f t="shared" si="27"/>
        <v>ok</v>
      </c>
      <c r="AC49" s="56" t="str">
        <f t="shared" si="28"/>
        <v>ok</v>
      </c>
      <c r="AD49" s="56" t="str">
        <f t="shared" si="23"/>
        <v>ok</v>
      </c>
      <c r="AE49" s="56" t="str">
        <f t="shared" si="29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52.8" x14ac:dyDescent="0.25">
      <c r="A50" s="12">
        <v>39</v>
      </c>
      <c r="B50" s="37" t="str">
        <f t="shared" si="24"/>
        <v>ok</v>
      </c>
      <c r="C50" s="77" t="s">
        <v>122</v>
      </c>
      <c r="D50" s="78" t="s">
        <v>199</v>
      </c>
      <c r="E50" s="78" t="s">
        <v>200</v>
      </c>
      <c r="F50" s="78" t="s">
        <v>201</v>
      </c>
      <c r="G50" s="79" t="s">
        <v>117</v>
      </c>
      <c r="H50" s="79"/>
      <c r="I50" s="78" t="s">
        <v>192</v>
      </c>
      <c r="J50" s="78" t="s">
        <v>132</v>
      </c>
      <c r="K50" s="78" t="s">
        <v>202</v>
      </c>
      <c r="L50" s="80" t="s">
        <v>203</v>
      </c>
      <c r="M50" s="79" t="s">
        <v>125</v>
      </c>
      <c r="N50" s="79"/>
      <c r="O50" s="79" t="s">
        <v>204</v>
      </c>
      <c r="P50" s="81" t="s">
        <v>205</v>
      </c>
      <c r="Q50" s="49"/>
      <c r="R50" s="56" t="str">
        <f t="shared" si="15"/>
        <v>ok</v>
      </c>
      <c r="S50" s="56" t="str">
        <f t="shared" si="25"/>
        <v>ok</v>
      </c>
      <c r="T50" s="56" t="str">
        <f t="shared" si="26"/>
        <v>ok</v>
      </c>
      <c r="U50" s="56" t="str">
        <f t="shared" si="16"/>
        <v>ok</v>
      </c>
      <c r="V50" s="56" t="str">
        <f t="shared" si="17"/>
        <v>ok</v>
      </c>
      <c r="W50" s="56" t="str">
        <f t="shared" si="18"/>
        <v>ok</v>
      </c>
      <c r="X50" s="56" t="str">
        <f t="shared" si="19"/>
        <v>ok</v>
      </c>
      <c r="Y50" s="56" t="str">
        <f t="shared" si="20"/>
        <v>ok</v>
      </c>
      <c r="Z50" s="56" t="str">
        <f t="shared" si="21"/>
        <v>ok</v>
      </c>
      <c r="AA50" s="56" t="str">
        <f t="shared" si="22"/>
        <v>ok</v>
      </c>
      <c r="AB50" s="56" t="str">
        <f t="shared" si="27"/>
        <v>ok</v>
      </c>
      <c r="AC50" s="56" t="str">
        <f t="shared" si="28"/>
        <v>ok</v>
      </c>
      <c r="AD50" s="56" t="str">
        <f t="shared" si="23"/>
        <v>ok</v>
      </c>
      <c r="AE50" s="56" t="str">
        <f t="shared" si="29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40</v>
      </c>
      <c r="B51" s="37" t="str">
        <f t="shared" si="24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5"/>
        <v>ok</v>
      </c>
      <c r="S51" s="56" t="str">
        <f t="shared" si="25"/>
        <v>ok</v>
      </c>
      <c r="T51" s="56" t="str">
        <f t="shared" si="26"/>
        <v>ok</v>
      </c>
      <c r="U51" s="56" t="str">
        <f t="shared" si="16"/>
        <v>ok</v>
      </c>
      <c r="V51" s="56" t="str">
        <f t="shared" si="17"/>
        <v>ok</v>
      </c>
      <c r="W51" s="56" t="str">
        <f t="shared" si="18"/>
        <v>ok</v>
      </c>
      <c r="X51" s="56" t="str">
        <f t="shared" si="19"/>
        <v>ok</v>
      </c>
      <c r="Y51" s="56" t="str">
        <f t="shared" si="20"/>
        <v>ok</v>
      </c>
      <c r="Z51" s="56" t="str">
        <f t="shared" si="21"/>
        <v>ok</v>
      </c>
      <c r="AA51" s="56" t="str">
        <f t="shared" si="22"/>
        <v>ok</v>
      </c>
      <c r="AB51" s="56" t="str">
        <f t="shared" si="27"/>
        <v>ok</v>
      </c>
      <c r="AC51" s="56" t="str">
        <f t="shared" si="28"/>
        <v>ok</v>
      </c>
      <c r="AD51" s="56" t="str">
        <f t="shared" si="23"/>
        <v>ok</v>
      </c>
      <c r="AE51" s="56" t="str">
        <f t="shared" si="29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41</v>
      </c>
      <c r="B52" s="37" t="str">
        <f t="shared" si="24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5"/>
        <v/>
      </c>
      <c r="S52" s="56" t="str">
        <f t="shared" si="25"/>
        <v/>
      </c>
      <c r="T52" s="56" t="str">
        <f t="shared" si="26"/>
        <v/>
      </c>
      <c r="U52" s="56" t="str">
        <f t="shared" si="16"/>
        <v/>
      </c>
      <c r="V52" s="56" t="str">
        <f t="shared" si="17"/>
        <v/>
      </c>
      <c r="W52" s="56" t="str">
        <f t="shared" si="18"/>
        <v/>
      </c>
      <c r="X52" s="56" t="str">
        <f t="shared" si="19"/>
        <v/>
      </c>
      <c r="Y52" s="56" t="str">
        <f t="shared" si="20"/>
        <v/>
      </c>
      <c r="Z52" s="56" t="str">
        <f t="shared" si="21"/>
        <v/>
      </c>
      <c r="AA52" s="56" t="str">
        <f t="shared" si="22"/>
        <v/>
      </c>
      <c r="AB52" s="56" t="str">
        <f t="shared" si="27"/>
        <v/>
      </c>
      <c r="AC52" s="56" t="str">
        <f t="shared" si="28"/>
        <v/>
      </c>
      <c r="AD52" s="56" t="str">
        <f t="shared" si="23"/>
        <v/>
      </c>
      <c r="AE52" s="56" t="str">
        <f t="shared" si="29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42</v>
      </c>
      <c r="B53" s="37" t="str">
        <f t="shared" si="24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5"/>
        <v/>
      </c>
      <c r="S53" s="56" t="str">
        <f t="shared" si="25"/>
        <v/>
      </c>
      <c r="T53" s="56" t="str">
        <f t="shared" si="26"/>
        <v/>
      </c>
      <c r="U53" s="56" t="str">
        <f t="shared" si="16"/>
        <v/>
      </c>
      <c r="V53" s="56" t="str">
        <f t="shared" si="17"/>
        <v/>
      </c>
      <c r="W53" s="56" t="str">
        <f t="shared" si="18"/>
        <v/>
      </c>
      <c r="X53" s="56" t="str">
        <f t="shared" si="19"/>
        <v/>
      </c>
      <c r="Y53" s="56" t="str">
        <f t="shared" si="20"/>
        <v/>
      </c>
      <c r="Z53" s="56" t="str">
        <f t="shared" si="21"/>
        <v/>
      </c>
      <c r="AA53" s="56" t="str">
        <f t="shared" si="22"/>
        <v/>
      </c>
      <c r="AB53" s="56" t="str">
        <f t="shared" si="27"/>
        <v/>
      </c>
      <c r="AC53" s="56" t="str">
        <f t="shared" si="28"/>
        <v/>
      </c>
      <c r="AD53" s="56" t="str">
        <f t="shared" si="23"/>
        <v/>
      </c>
      <c r="AE53" s="56" t="str">
        <f t="shared" si="29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43</v>
      </c>
      <c r="B54" s="37" t="str">
        <f t="shared" si="24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5"/>
        <v/>
      </c>
      <c r="S54" s="56" t="str">
        <f t="shared" si="25"/>
        <v/>
      </c>
      <c r="T54" s="56" t="str">
        <f t="shared" si="26"/>
        <v/>
      </c>
      <c r="U54" s="56" t="str">
        <f t="shared" si="16"/>
        <v/>
      </c>
      <c r="V54" s="56" t="str">
        <f t="shared" si="17"/>
        <v/>
      </c>
      <c r="W54" s="56" t="str">
        <f t="shared" si="18"/>
        <v/>
      </c>
      <c r="X54" s="56" t="str">
        <f t="shared" si="19"/>
        <v/>
      </c>
      <c r="Y54" s="56" t="str">
        <f t="shared" si="20"/>
        <v/>
      </c>
      <c r="Z54" s="56" t="str">
        <f t="shared" si="21"/>
        <v/>
      </c>
      <c r="AA54" s="56" t="str">
        <f t="shared" si="22"/>
        <v/>
      </c>
      <c r="AB54" s="56" t="str">
        <f t="shared" si="27"/>
        <v/>
      </c>
      <c r="AC54" s="56" t="str">
        <f t="shared" si="28"/>
        <v/>
      </c>
      <c r="AD54" s="56" t="str">
        <f t="shared" si="23"/>
        <v/>
      </c>
      <c r="AE54" s="56" t="str">
        <f t="shared" si="29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44</v>
      </c>
      <c r="B55" s="37" t="str">
        <f t="shared" si="24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5"/>
        <v/>
      </c>
      <c r="S55" s="56" t="str">
        <f t="shared" si="25"/>
        <v/>
      </c>
      <c r="T55" s="56" t="str">
        <f t="shared" si="26"/>
        <v/>
      </c>
      <c r="U55" s="56" t="str">
        <f t="shared" si="16"/>
        <v/>
      </c>
      <c r="V55" s="56" t="str">
        <f t="shared" si="17"/>
        <v/>
      </c>
      <c r="W55" s="56" t="str">
        <f t="shared" si="18"/>
        <v/>
      </c>
      <c r="X55" s="56" t="str">
        <f t="shared" si="19"/>
        <v/>
      </c>
      <c r="Y55" s="56" t="str">
        <f t="shared" si="20"/>
        <v/>
      </c>
      <c r="Z55" s="56" t="str">
        <f t="shared" si="21"/>
        <v/>
      </c>
      <c r="AA55" s="56" t="str">
        <f t="shared" si="22"/>
        <v/>
      </c>
      <c r="AB55" s="56" t="str">
        <f t="shared" si="27"/>
        <v/>
      </c>
      <c r="AC55" s="56" t="str">
        <f t="shared" si="28"/>
        <v/>
      </c>
      <c r="AD55" s="56" t="str">
        <f t="shared" si="23"/>
        <v/>
      </c>
      <c r="AE55" s="56" t="str">
        <f t="shared" si="29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45</v>
      </c>
      <c r="B56" s="37" t="str">
        <f t="shared" si="24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5"/>
        <v/>
      </c>
      <c r="S56" s="56" t="str">
        <f t="shared" si="25"/>
        <v/>
      </c>
      <c r="T56" s="56" t="str">
        <f t="shared" si="26"/>
        <v/>
      </c>
      <c r="U56" s="56" t="str">
        <f t="shared" si="16"/>
        <v/>
      </c>
      <c r="V56" s="56" t="str">
        <f t="shared" si="17"/>
        <v/>
      </c>
      <c r="W56" s="56" t="str">
        <f t="shared" si="18"/>
        <v/>
      </c>
      <c r="X56" s="56" t="str">
        <f t="shared" si="19"/>
        <v/>
      </c>
      <c r="Y56" s="56" t="str">
        <f t="shared" si="20"/>
        <v/>
      </c>
      <c r="Z56" s="56" t="str">
        <f t="shared" si="21"/>
        <v/>
      </c>
      <c r="AA56" s="56" t="str">
        <f t="shared" si="22"/>
        <v/>
      </c>
      <c r="AB56" s="56" t="str">
        <f t="shared" si="27"/>
        <v/>
      </c>
      <c r="AC56" s="56" t="str">
        <f t="shared" si="28"/>
        <v/>
      </c>
      <c r="AD56" s="56" t="str">
        <f t="shared" si="23"/>
        <v/>
      </c>
      <c r="AE56" s="56" t="str">
        <f t="shared" si="29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46</v>
      </c>
      <c r="B57" s="37" t="str">
        <f t="shared" si="24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5"/>
        <v/>
      </c>
      <c r="S57" s="56" t="str">
        <f t="shared" si="25"/>
        <v/>
      </c>
      <c r="T57" s="56" t="str">
        <f t="shared" si="26"/>
        <v/>
      </c>
      <c r="U57" s="56" t="str">
        <f t="shared" si="16"/>
        <v/>
      </c>
      <c r="V57" s="56" t="str">
        <f t="shared" si="17"/>
        <v/>
      </c>
      <c r="W57" s="56" t="str">
        <f t="shared" si="18"/>
        <v/>
      </c>
      <c r="X57" s="56" t="str">
        <f t="shared" si="19"/>
        <v/>
      </c>
      <c r="Y57" s="56" t="str">
        <f t="shared" si="20"/>
        <v/>
      </c>
      <c r="Z57" s="56" t="str">
        <f t="shared" si="21"/>
        <v/>
      </c>
      <c r="AA57" s="56" t="str">
        <f t="shared" si="22"/>
        <v/>
      </c>
      <c r="AB57" s="56" t="str">
        <f t="shared" si="27"/>
        <v/>
      </c>
      <c r="AC57" s="56" t="str">
        <f t="shared" si="28"/>
        <v/>
      </c>
      <c r="AD57" s="56" t="str">
        <f t="shared" si="23"/>
        <v/>
      </c>
      <c r="AE57" s="56" t="str">
        <f t="shared" si="29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47</v>
      </c>
      <c r="B58" s="37" t="str">
        <f t="shared" si="24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5"/>
        <v/>
      </c>
      <c r="S58" s="56" t="str">
        <f t="shared" si="25"/>
        <v/>
      </c>
      <c r="T58" s="56" t="str">
        <f t="shared" si="26"/>
        <v/>
      </c>
      <c r="U58" s="56" t="str">
        <f t="shared" si="16"/>
        <v/>
      </c>
      <c r="V58" s="56" t="str">
        <f t="shared" si="17"/>
        <v/>
      </c>
      <c r="W58" s="56" t="str">
        <f t="shared" si="18"/>
        <v/>
      </c>
      <c r="X58" s="56" t="str">
        <f t="shared" si="19"/>
        <v/>
      </c>
      <c r="Y58" s="56" t="str">
        <f t="shared" si="20"/>
        <v/>
      </c>
      <c r="Z58" s="56" t="str">
        <f t="shared" si="21"/>
        <v/>
      </c>
      <c r="AA58" s="56" t="str">
        <f t="shared" si="22"/>
        <v/>
      </c>
      <c r="AB58" s="56" t="str">
        <f t="shared" si="27"/>
        <v/>
      </c>
      <c r="AC58" s="56" t="str">
        <f t="shared" si="28"/>
        <v/>
      </c>
      <c r="AD58" s="56" t="str">
        <f t="shared" si="23"/>
        <v/>
      </c>
      <c r="AE58" s="56" t="str">
        <f t="shared" si="29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48</v>
      </c>
      <c r="B59" s="37" t="str">
        <f t="shared" si="24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5"/>
        <v/>
      </c>
      <c r="S59" s="56" t="str">
        <f t="shared" si="25"/>
        <v/>
      </c>
      <c r="T59" s="56" t="str">
        <f t="shared" si="26"/>
        <v/>
      </c>
      <c r="U59" s="56" t="str">
        <f t="shared" si="16"/>
        <v/>
      </c>
      <c r="V59" s="56" t="str">
        <f t="shared" si="17"/>
        <v/>
      </c>
      <c r="W59" s="56" t="str">
        <f t="shared" si="18"/>
        <v/>
      </c>
      <c r="X59" s="56" t="str">
        <f t="shared" si="19"/>
        <v/>
      </c>
      <c r="Y59" s="56" t="str">
        <f t="shared" si="20"/>
        <v/>
      </c>
      <c r="Z59" s="56" t="str">
        <f t="shared" si="21"/>
        <v/>
      </c>
      <c r="AA59" s="56" t="str">
        <f t="shared" si="22"/>
        <v/>
      </c>
      <c r="AB59" s="56" t="str">
        <f t="shared" si="27"/>
        <v/>
      </c>
      <c r="AC59" s="56" t="str">
        <f t="shared" si="28"/>
        <v/>
      </c>
      <c r="AD59" s="56" t="str">
        <f t="shared" si="23"/>
        <v/>
      </c>
      <c r="AE59" s="56" t="str">
        <f t="shared" si="29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49</v>
      </c>
      <c r="B60" s="37" t="str">
        <f t="shared" si="24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5"/>
        <v/>
      </c>
      <c r="S60" s="56" t="str">
        <f t="shared" si="25"/>
        <v/>
      </c>
      <c r="T60" s="56" t="str">
        <f t="shared" si="26"/>
        <v/>
      </c>
      <c r="U60" s="56" t="str">
        <f t="shared" si="16"/>
        <v/>
      </c>
      <c r="V60" s="56" t="str">
        <f t="shared" si="17"/>
        <v/>
      </c>
      <c r="W60" s="56" t="str">
        <f t="shared" si="18"/>
        <v/>
      </c>
      <c r="X60" s="56" t="str">
        <f t="shared" si="19"/>
        <v/>
      </c>
      <c r="Y60" s="56" t="str">
        <f t="shared" si="20"/>
        <v/>
      </c>
      <c r="Z60" s="56" t="str">
        <f t="shared" si="21"/>
        <v/>
      </c>
      <c r="AA60" s="56" t="str">
        <f t="shared" si="22"/>
        <v/>
      </c>
      <c r="AB60" s="56" t="str">
        <f t="shared" si="27"/>
        <v/>
      </c>
      <c r="AC60" s="56" t="str">
        <f t="shared" si="28"/>
        <v/>
      </c>
      <c r="AD60" s="56" t="str">
        <f t="shared" si="23"/>
        <v/>
      </c>
      <c r="AE60" s="56" t="str">
        <f t="shared" si="29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7" thickBot="1" x14ac:dyDescent="0.3">
      <c r="A61" s="12">
        <v>50</v>
      </c>
      <c r="B61" s="37" t="str">
        <f>IF(COUNTIF(R62:AE62,"")=No_of_Columns,"",IF(COUNTIF(R62:AE62,"ok")=No_of_Columns,"ok","Incomplete"))</f>
        <v/>
      </c>
      <c r="C61" s="82"/>
      <c r="D61" s="83"/>
      <c r="E61" s="83"/>
      <c r="F61" s="83"/>
      <c r="G61" s="84"/>
      <c r="H61" s="84"/>
      <c r="I61" s="83"/>
      <c r="J61" s="83"/>
      <c r="K61" s="83"/>
      <c r="L61" s="85"/>
      <c r="M61" s="84"/>
      <c r="N61" s="84"/>
      <c r="O61" s="84"/>
      <c r="P61" s="86"/>
      <c r="Q61" s="49"/>
      <c r="R61" s="56" t="str">
        <f t="shared" si="15"/>
        <v/>
      </c>
      <c r="S61" s="56" t="str">
        <f t="shared" si="25"/>
        <v/>
      </c>
      <c r="T61" s="56" t="str">
        <f t="shared" si="26"/>
        <v/>
      </c>
      <c r="U61" s="56" t="str">
        <f t="shared" si="16"/>
        <v/>
      </c>
      <c r="V61" s="56" t="str">
        <f t="shared" si="17"/>
        <v/>
      </c>
      <c r="W61" s="56" t="str">
        <f t="shared" si="18"/>
        <v/>
      </c>
      <c r="X61" s="56" t="str">
        <f t="shared" si="19"/>
        <v/>
      </c>
      <c r="Y61" s="56" t="str">
        <f t="shared" si="20"/>
        <v/>
      </c>
      <c r="Z61" s="56" t="str">
        <f t="shared" si="21"/>
        <v/>
      </c>
      <c r="AA61" s="56" t="str">
        <f t="shared" si="22"/>
        <v/>
      </c>
      <c r="AB61" s="56" t="str">
        <f t="shared" si="27"/>
        <v/>
      </c>
      <c r="AC61" s="56" t="str">
        <f t="shared" si="28"/>
        <v/>
      </c>
      <c r="AD61" s="56" t="str">
        <f t="shared" si="23"/>
        <v/>
      </c>
      <c r="AE61" s="56" t="str">
        <f t="shared" si="29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Top="1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3"/>
      <c r="Q62" s="49"/>
      <c r="R62" s="56" t="str">
        <f t="shared" si="15"/>
        <v/>
      </c>
      <c r="S62" s="56" t="str">
        <f>IF(COUNTA($C61:$P61)=0,"",IF(ISBLANK(D61),"Empty cell","ok"))</f>
        <v/>
      </c>
      <c r="T62" s="56" t="str">
        <f>IF(COUNTA($C61:$P61)=0,"",IF(ISBLANK(E61),"Empty cell","ok"))</f>
        <v/>
      </c>
      <c r="U62" s="56" t="str">
        <f t="shared" si="16"/>
        <v/>
      </c>
      <c r="V62" s="56" t="str">
        <f t="shared" si="17"/>
        <v/>
      </c>
      <c r="W62" s="56" t="str">
        <f t="shared" si="18"/>
        <v/>
      </c>
      <c r="X62" s="56" t="str">
        <f t="shared" si="19"/>
        <v/>
      </c>
      <c r="Y62" s="56" t="str">
        <f t="shared" si="20"/>
        <v/>
      </c>
      <c r="Z62" s="56" t="str">
        <f t="shared" si="21"/>
        <v/>
      </c>
      <c r="AA62" s="56" t="str">
        <f t="shared" si="22"/>
        <v/>
      </c>
      <c r="AB62" s="56" t="str">
        <f>IF(COUNTA($C61:$P61)=0,"",IF(C61="T",IF(ISBLANK($M61),"ok","No entry should be made"),IF(ISBLANK($M61),"Empty cell",IF(OR($M61="V",$M61="NV"),"ok","Entry should be one of 'V' or 'NV'"))))</f>
        <v/>
      </c>
      <c r="AC62" s="56" t="str">
        <f>IF(COUNTA($C61:$P61)=0,"",IF(C61="T",IF(ISBLANK($N61),"ok","No entry should be made"),IF(N61="D",IF(ISBLANK(O61),"ok","Entries should not be made in both columns"),IF(ISBLANK(N61),IF(ISBLANK(O61),"Empty cell","ok"),"Entry should be 'D'"))))</f>
        <v/>
      </c>
      <c r="AD62" s="56" t="str">
        <f t="shared" si="23"/>
        <v/>
      </c>
      <c r="AE62" s="56" t="str">
        <f>IF(COUNTA($C61:$P61)=0,"",IF(C61="T",IF(ISBLANK($P61),"ok","No entry should be made"),IF(ISBLANK($P61),"Empty cell","ok")))</f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1">
    <cfRule type="cellIs" dxfId="100" priority="168" stopIfTrue="1" operator="equal">
      <formula>"ok"</formula>
    </cfRule>
    <cfRule type="cellIs" dxfId="99" priority="169" stopIfTrue="1" operator="equal">
      <formula>"Incomplete"</formula>
    </cfRule>
  </conditionalFormatting>
  <conditionalFormatting sqref="D48:E48 P43:P47 M34:O47 C34:C48 D34:H43 O48:O49 M51:P61 C50:E61">
    <cfRule type="expression" dxfId="98" priority="193" stopIfTrue="1">
      <formula>R35="ok"</formula>
    </cfRule>
    <cfRule type="expression" dxfId="97" priority="194" stopIfTrue="1">
      <formula>R35=""</formula>
    </cfRule>
  </conditionalFormatting>
  <conditionalFormatting sqref="AE13:AE62 X13:AB62">
    <cfRule type="cellIs" dxfId="96" priority="154" stopIfTrue="1" operator="equal">
      <formula>"ok"</formula>
    </cfRule>
    <cfRule type="cellIs" dxfId="95" priority="155" stopIfTrue="1" operator="equal">
      <formula>""</formula>
    </cfRule>
  </conditionalFormatting>
  <conditionalFormatting sqref="C3">
    <cfRule type="expression" dxfId="94" priority="115">
      <formula>ISNONTEXT(C3)</formula>
    </cfRule>
  </conditionalFormatting>
  <conditionalFormatting sqref="H3">
    <cfRule type="expression" dxfId="93" priority="111">
      <formula>ISNONTEXT(H3)</formula>
    </cfRule>
  </conditionalFormatting>
  <conditionalFormatting sqref="H5">
    <cfRule type="expression" dxfId="92" priority="108">
      <formula>IF(ISNUMBER(H5),IF(AND(H5&gt;=0,H5&lt;=77),FALSE,TRUE),TRUE)</formula>
    </cfRule>
  </conditionalFormatting>
  <conditionalFormatting sqref="C9">
    <cfRule type="expression" dxfId="91" priority="101">
      <formula>ISNUMBER(C9)</formula>
    </cfRule>
  </conditionalFormatting>
  <conditionalFormatting sqref="M1">
    <cfRule type="expression" dxfId="90" priority="99">
      <formula>IF($M$1="",FALSE,TRUE)</formula>
    </cfRule>
  </conditionalFormatting>
  <conditionalFormatting sqref="I51:L61 L44 I34:L43">
    <cfRule type="expression" dxfId="89" priority="95" stopIfTrue="1">
      <formula>X35="ok"</formula>
    </cfRule>
    <cfRule type="expression" dxfId="88" priority="96" stopIfTrue="1">
      <formula>X35=""</formula>
    </cfRule>
  </conditionalFormatting>
  <conditionalFormatting sqref="M31:P33 C31:H33">
    <cfRule type="expression" dxfId="87" priority="235" stopIfTrue="1">
      <formula>R31="ok"</formula>
    </cfRule>
    <cfRule type="expression" dxfId="86" priority="236" stopIfTrue="1">
      <formula>R31=""</formula>
    </cfRule>
  </conditionalFormatting>
  <conditionalFormatting sqref="AC13:AC62">
    <cfRule type="cellIs" dxfId="85" priority="87" stopIfTrue="1" operator="equal">
      <formula>"ok"</formula>
    </cfRule>
    <cfRule type="cellIs" dxfId="84" priority="88" stopIfTrue="1" operator="equal">
      <formula>""</formula>
    </cfRule>
  </conditionalFormatting>
  <conditionalFormatting sqref="AD13:AD62">
    <cfRule type="cellIs" dxfId="83" priority="85" stopIfTrue="1" operator="equal">
      <formula>"ok"</formula>
    </cfRule>
    <cfRule type="cellIs" dxfId="82" priority="86" stopIfTrue="1" operator="equal">
      <formula>""</formula>
    </cfRule>
  </conditionalFormatting>
  <conditionalFormatting sqref="R13:R62">
    <cfRule type="cellIs" dxfId="81" priority="81" stopIfTrue="1" operator="equal">
      <formula>"ok"</formula>
    </cfRule>
    <cfRule type="cellIs" dxfId="80" priority="82" stopIfTrue="1" operator="equal">
      <formula>""</formula>
    </cfRule>
  </conditionalFormatting>
  <conditionalFormatting sqref="G7:H7">
    <cfRule type="expression" dxfId="79" priority="78">
      <formula>ISNONTEXT(G7)</formula>
    </cfRule>
  </conditionalFormatting>
  <conditionalFormatting sqref="S13:U62">
    <cfRule type="cellIs" dxfId="78" priority="75" stopIfTrue="1" operator="equal">
      <formula>"ok"</formula>
    </cfRule>
    <cfRule type="cellIs" dxfId="77" priority="76" stopIfTrue="1" operator="equal">
      <formula>""</formula>
    </cfRule>
  </conditionalFormatting>
  <conditionalFormatting sqref="G48:G61">
    <cfRule type="expression" dxfId="76" priority="69" stopIfTrue="1">
      <formula>V49="ok"</formula>
    </cfRule>
    <cfRule type="expression" dxfId="75" priority="70" stopIfTrue="1">
      <formula>V49=""</formula>
    </cfRule>
  </conditionalFormatting>
  <conditionalFormatting sqref="H48:H61">
    <cfRule type="expression" dxfId="74" priority="71" stopIfTrue="1">
      <formula>W49="ok"</formula>
    </cfRule>
    <cfRule type="expression" dxfId="73" priority="72" stopIfTrue="1">
      <formula>W49=""</formula>
    </cfRule>
  </conditionalFormatting>
  <conditionalFormatting sqref="V13:V62">
    <cfRule type="cellIs" dxfId="72" priority="67" stopIfTrue="1" operator="equal">
      <formula>"ok"</formula>
    </cfRule>
    <cfRule type="cellIs" dxfId="71" priority="68" stopIfTrue="1" operator="equal">
      <formula>""</formula>
    </cfRule>
  </conditionalFormatting>
  <conditionalFormatting sqref="W13:W62">
    <cfRule type="cellIs" dxfId="70" priority="65" stopIfTrue="1" operator="equal">
      <formula>"ok"</formula>
    </cfRule>
    <cfRule type="cellIs" dxfId="69" priority="66" stopIfTrue="1" operator="equal">
      <formula>""</formula>
    </cfRule>
  </conditionalFormatting>
  <conditionalFormatting sqref="C5">
    <cfRule type="expression" dxfId="68" priority="64">
      <formula>ISNONTEXT(C5)</formula>
    </cfRule>
  </conditionalFormatting>
  <conditionalFormatting sqref="C7">
    <cfRule type="expression" dxfId="67" priority="63">
      <formula>ISBLANK(C7)</formula>
    </cfRule>
  </conditionalFormatting>
  <conditionalFormatting sqref="M2 M6">
    <cfRule type="expression" dxfId="66" priority="259">
      <formula>IF($M2="",FALSE,TRUE)</formula>
    </cfRule>
  </conditionalFormatting>
  <conditionalFormatting sqref="F48 F51:F61">
    <cfRule type="expression" dxfId="65" priority="262" stopIfTrue="1">
      <formula>U49="ok"</formula>
    </cfRule>
    <cfRule type="expression" dxfId="64" priority="263" stopIfTrue="1">
      <formula>U49=""</formula>
    </cfRule>
  </conditionalFormatting>
  <conditionalFormatting sqref="M13:N13 D13:E14">
    <cfRule type="expression" dxfId="63" priority="51" stopIfTrue="1">
      <formula>S13="ok"</formula>
    </cfRule>
    <cfRule type="expression" dxfId="62" priority="52" stopIfTrue="1">
      <formula>S13=""</formula>
    </cfRule>
  </conditionalFormatting>
  <conditionalFormatting sqref="P13">
    <cfRule type="expression" dxfId="61" priority="53" stopIfTrue="1">
      <formula>AE13="ok"</formula>
    </cfRule>
    <cfRule type="expression" dxfId="60" priority="54" stopIfTrue="1">
      <formula>AE13=""</formula>
    </cfRule>
  </conditionalFormatting>
  <conditionalFormatting sqref="O13">
    <cfRule type="expression" dxfId="59" priority="55" stopIfTrue="1">
      <formula>AD13="ok"</formula>
    </cfRule>
    <cfRule type="expression" dxfId="58" priority="56" stopIfTrue="1">
      <formula>AD13=""</formula>
    </cfRule>
  </conditionalFormatting>
  <conditionalFormatting sqref="G13:G14">
    <cfRule type="expression" dxfId="57" priority="47" stopIfTrue="1">
      <formula>V13="ok"</formula>
    </cfRule>
    <cfRule type="expression" dxfId="56" priority="48" stopIfTrue="1">
      <formula>V13=""</formula>
    </cfRule>
  </conditionalFormatting>
  <conditionalFormatting sqref="H13:H14">
    <cfRule type="expression" dxfId="55" priority="49" stopIfTrue="1">
      <formula>W13="ok"</formula>
    </cfRule>
    <cfRule type="expression" dxfId="54" priority="50" stopIfTrue="1">
      <formula>W13=""</formula>
    </cfRule>
  </conditionalFormatting>
  <conditionalFormatting sqref="F13:F14">
    <cfRule type="expression" dxfId="53" priority="57" stopIfTrue="1">
      <formula>U13="ok"</formula>
    </cfRule>
    <cfRule type="expression" dxfId="52" priority="58" stopIfTrue="1">
      <formula>U13=""</formula>
    </cfRule>
  </conditionalFormatting>
  <conditionalFormatting sqref="C13:C14">
    <cfRule type="expression" dxfId="51" priority="45" stopIfTrue="1">
      <formula>M13="ok"</formula>
    </cfRule>
    <cfRule type="expression" dxfId="50" priority="46" stopIfTrue="1">
      <formula>M13=""</formula>
    </cfRule>
  </conditionalFormatting>
  <conditionalFormatting sqref="I13:L13">
    <cfRule type="expression" dxfId="49" priority="43" stopIfTrue="1">
      <formula>S13="ok"</formula>
    </cfRule>
    <cfRule type="expression" dxfId="48" priority="44" stopIfTrue="1">
      <formula>S13=""</formula>
    </cfRule>
  </conditionalFormatting>
  <conditionalFormatting sqref="I14:L14">
    <cfRule type="expression" dxfId="47" priority="35" stopIfTrue="1">
      <formula>S14="ok"</formula>
    </cfRule>
    <cfRule type="expression" dxfId="46" priority="36" stopIfTrue="1">
      <formula>S14=""</formula>
    </cfRule>
  </conditionalFormatting>
  <conditionalFormatting sqref="M14:N14">
    <cfRule type="expression" dxfId="45" priority="37" stopIfTrue="1">
      <formula>W14="ok"</formula>
    </cfRule>
    <cfRule type="expression" dxfId="44" priority="38" stopIfTrue="1">
      <formula>W14=""</formula>
    </cfRule>
  </conditionalFormatting>
  <conditionalFormatting sqref="P14">
    <cfRule type="expression" dxfId="43" priority="39" stopIfTrue="1">
      <formula>Z14="ok"</formula>
    </cfRule>
    <cfRule type="expression" dxfId="42" priority="40" stopIfTrue="1">
      <formula>Z14=""</formula>
    </cfRule>
  </conditionalFormatting>
  <conditionalFormatting sqref="O14">
    <cfRule type="expression" dxfId="41" priority="41" stopIfTrue="1">
      <formula>Y14="ok"</formula>
    </cfRule>
    <cfRule type="expression" dxfId="40" priority="42" stopIfTrue="1">
      <formula>Y14=""</formula>
    </cfRule>
  </conditionalFormatting>
  <conditionalFormatting sqref="C15:H30 M15:P30">
    <cfRule type="expression" dxfId="39" priority="59" stopIfTrue="1">
      <formula>R17="ok"</formula>
    </cfRule>
    <cfRule type="expression" dxfId="38" priority="60" stopIfTrue="1">
      <formula>R17=""</formula>
    </cfRule>
  </conditionalFormatting>
  <conditionalFormatting sqref="I15:L30">
    <cfRule type="expression" dxfId="37" priority="61" stopIfTrue="1">
      <formula>X17="ok"</formula>
    </cfRule>
    <cfRule type="expression" dxfId="36" priority="62" stopIfTrue="1">
      <formula>X17=""</formula>
    </cfRule>
  </conditionalFormatting>
  <conditionalFormatting sqref="I31:L33">
    <cfRule type="expression" dxfId="35" priority="25" stopIfTrue="1">
      <formula>X31="ok"</formula>
    </cfRule>
    <cfRule type="expression" dxfId="34" priority="26" stopIfTrue="1">
      <formula>X31=""</formula>
    </cfRule>
  </conditionalFormatting>
  <conditionalFormatting sqref="D44:E47">
    <cfRule type="expression" dxfId="33" priority="31" stopIfTrue="1">
      <formula>S45="ok"</formula>
    </cfRule>
    <cfRule type="expression" dxfId="32" priority="32" stopIfTrue="1">
      <formula>S45=""</formula>
    </cfRule>
  </conditionalFormatting>
  <conditionalFormatting sqref="I44:K47">
    <cfRule type="expression" dxfId="31" priority="29" stopIfTrue="1">
      <formula>X45="ok"</formula>
    </cfRule>
    <cfRule type="expression" dxfId="30" priority="30" stopIfTrue="1">
      <formula>X45=""</formula>
    </cfRule>
  </conditionalFormatting>
  <conditionalFormatting sqref="G44:G47">
    <cfRule type="expression" dxfId="29" priority="264" stopIfTrue="1">
      <formula>V45="ok"</formula>
    </cfRule>
    <cfRule type="expression" dxfId="28" priority="264" stopIfTrue="1">
      <formula>V45=""</formula>
    </cfRule>
  </conditionalFormatting>
  <conditionalFormatting sqref="H44:H47">
    <cfRule type="expression" dxfId="27" priority="27" stopIfTrue="1">
      <formula>W45="ok"</formula>
    </cfRule>
    <cfRule type="expression" dxfId="26" priority="28" stopIfTrue="1">
      <formula>W45=""</formula>
    </cfRule>
  </conditionalFormatting>
  <conditionalFormatting sqref="F44:F47">
    <cfRule type="expression" dxfId="25" priority="33" stopIfTrue="1">
      <formula>U45="ok"</formula>
    </cfRule>
    <cfRule type="expression" dxfId="24" priority="34" stopIfTrue="1">
      <formula>U45=""</formula>
    </cfRule>
  </conditionalFormatting>
  <conditionalFormatting sqref="I48:L48">
    <cfRule type="expression" dxfId="23" priority="23" stopIfTrue="1">
      <formula>S48="ok"</formula>
    </cfRule>
    <cfRule type="expression" dxfId="22" priority="24" stopIfTrue="1">
      <formula>S48=""</formula>
    </cfRule>
  </conditionalFormatting>
  <conditionalFormatting sqref="I49:L49">
    <cfRule type="expression" dxfId="21" priority="21" stopIfTrue="1">
      <formula>S49="ok"</formula>
    </cfRule>
    <cfRule type="expression" dxfId="20" priority="22" stopIfTrue="1">
      <formula>S49=""</formula>
    </cfRule>
  </conditionalFormatting>
  <conditionalFormatting sqref="M48:N49">
    <cfRule type="expression" dxfId="19" priority="19" stopIfTrue="1">
      <formula>W48="ok"</formula>
    </cfRule>
    <cfRule type="expression" dxfId="18" priority="20" stopIfTrue="1">
      <formula>W48=""</formula>
    </cfRule>
  </conditionalFormatting>
  <conditionalFormatting sqref="P48:P49">
    <cfRule type="expression" dxfId="17" priority="17" stopIfTrue="1">
      <formula>Z48="ok"</formula>
    </cfRule>
    <cfRule type="expression" dxfId="16" priority="18" stopIfTrue="1">
      <formula>Z48=""</formula>
    </cfRule>
  </conditionalFormatting>
  <conditionalFormatting sqref="C49:E49">
    <cfRule type="expression" dxfId="15" priority="13" stopIfTrue="1">
      <formula>R50="ok"</formula>
    </cfRule>
    <cfRule type="expression" dxfId="14" priority="14" stopIfTrue="1">
      <formula>R50=""</formula>
    </cfRule>
  </conditionalFormatting>
  <conditionalFormatting sqref="F49">
    <cfRule type="expression" dxfId="13" priority="15" stopIfTrue="1">
      <formula>U50="ok"</formula>
    </cfRule>
    <cfRule type="expression" dxfId="12" priority="16" stopIfTrue="1">
      <formula>U50=""</formula>
    </cfRule>
  </conditionalFormatting>
  <conditionalFormatting sqref="F50">
    <cfRule type="expression" dxfId="11" priority="11" stopIfTrue="1">
      <formula>U50="ok"</formula>
    </cfRule>
    <cfRule type="expression" dxfId="10" priority="12" stopIfTrue="1">
      <formula>U50=""</formula>
    </cfRule>
  </conditionalFormatting>
  <conditionalFormatting sqref="K50:L50 I50">
    <cfRule type="expression" dxfId="9" priority="9" stopIfTrue="1">
      <formula>X50="ok"</formula>
    </cfRule>
    <cfRule type="expression" dxfId="8" priority="10" stopIfTrue="1">
      <formula>X50=""</formula>
    </cfRule>
  </conditionalFormatting>
  <conditionalFormatting sqref="J50">
    <cfRule type="expression" dxfId="7" priority="7" stopIfTrue="1">
      <formula>T50="ok"</formula>
    </cfRule>
    <cfRule type="expression" dxfId="6" priority="8" stopIfTrue="1">
      <formula>T50=""</formula>
    </cfRule>
  </conditionalFormatting>
  <conditionalFormatting sqref="M50:N50">
    <cfRule type="expression" dxfId="5" priority="1" stopIfTrue="1">
      <formula>AB50="ok"</formula>
    </cfRule>
    <cfRule type="expression" dxfId="4" priority="2" stopIfTrue="1">
      <formula>AB50=""</formula>
    </cfRule>
  </conditionalFormatting>
  <conditionalFormatting sqref="P50">
    <cfRule type="expression" dxfId="3" priority="3" stopIfTrue="1">
      <formula>AE50="ok"</formula>
    </cfRule>
    <cfRule type="expression" dxfId="2" priority="4" stopIfTrue="1">
      <formula>AE50=""</formula>
    </cfRule>
  </conditionalFormatting>
  <conditionalFormatting sqref="O50">
    <cfRule type="expression" dxfId="1" priority="5" stopIfTrue="1">
      <formula>AD50="ok"</formula>
    </cfRule>
    <cfRule type="expression" dxfId="0" priority="6" stopIfTrue="1">
      <formula>AD50=""</formula>
    </cfRule>
  </conditionalFormatting>
  <dataValidations xWindow="482" yWindow="622" count="30">
    <dataValidation allowBlank="1" promptTitle="Basic Model Number" prompt="Enter the Basic Model Number in the cells below._x000a__x000a_" sqref="L11" xr:uid="{00000000-0002-0000-0000-000000000000}"/>
    <dataValidation type="date" allowBlank="1" showInputMessage="1" showErrorMessage="1" errorTitle="Date" error="The entry must be a date between 8/1/16 and 12/31/16." sqref="D9:I9" xr:uid="{00000000-0002-0000-0000-000001000000}">
      <formula1>DATE(2016,8,1)</formula1>
      <formula2>DATE(2016,12,31)</formula2>
    </dataValidation>
    <dataValidation prompt="_x000a_" sqref="L13:L44 L48:L61" xr:uid="{00000000-0002-0000-0000-000002000000}"/>
    <dataValidation allowBlank="1" sqref="N12:O12 G12:H12 J9" xr:uid="{00000000-0002-0000-0000-000003000000}"/>
    <dataValidation type="custom" allowBlank="1" showInputMessage="1" showErrorMessage="1" errorTitle="Email Address of Submitter" error="The information you entered is not an email address." sqref="G7:H7" xr:uid="{00000000-0002-0000-0000-000004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5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6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7000000}">
      <formula1>IF(ISNONTEXT(H3),FALSE,TRUE)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 M15:M47 M50:M61" xr:uid="{00000000-0002-0000-0000-000008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 N15:N47 N50:N61" xr:uid="{00000000-0002-0000-0000-000009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 O15:O61" xr:uid="{00000000-0002-0000-0000-00000A000000}">
      <formula1>IF(C13="T",FALSE,IF(N13="D",FALSE,TRUE))</formula1>
    </dataValidation>
    <dataValidation type="custom" allowBlank="1" showInputMessage="1" showErrorMessage="1" errorTitle="Submitter Title" error="Please enter the Submitter Title." sqref="C5:D5" xr:uid="{00000000-0002-0000-0000-00000B000000}">
      <formula1>IF(ISNONTEXT(C5),FALSE,TRUE)</formula1>
    </dataValidation>
    <dataValidation type="custom" showErrorMessage="1" errorTitle="Employment Status" error="Complete only one column under Employment Status." sqref="H13:H14 H31:H33" xr:uid="{00000000-0002-0000-0000-00000C000000}">
      <formula1>IF(XFB13="T",FALSE,IF(G13="D",FALSE,TRUE))</formula1>
    </dataValidation>
    <dataValidation type="date" allowBlank="1" showInputMessage="1" showErrorMessage="1" errorTitle="Date" error="The entry must be a date." sqref="C9" xr:uid="{00000000-0002-0000-0000-00000D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 P15:P33 P43:P47 P50:P61" xr:uid="{00000000-0002-0000-0000-00000E000000}">
      <formula1>IF(C13="T",FALSE,TRUE)</formula1>
    </dataValidation>
    <dataValidation type="custom" showErrorMessage="1" errorTitle="Employment Status" error="Complete only one column under Employment Status." sqref="H15:H30" xr:uid="{00000000-0002-0000-0000-00000F000000}">
      <formula1>IF(XFB17="T",FALSE,IF(G15="D",FALSE,TRUE))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4 M48:M49" xr:uid="{00000000-0002-0000-0000-000010000000}">
      <formula1>IF(H14="T",FALSE,IF(OR(M14="V",M14="NV"),TRUE,FALSE))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4 N48:N49" xr:uid="{00000000-0002-0000-0000-000011000000}">
      <formula1>IF(H14="T",FALSE,IF(N14="D",IF(ISBLANK(O14),TRUE,FALSE),FALSE))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4" xr:uid="{00000000-0002-0000-0000-000012000000}">
      <formula1>IF(H14="T",FALSE,IF(N14="D",FALSE,TRUE))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4 P48:P49" xr:uid="{00000000-0002-0000-0000-000013000000}">
      <formula1>IF(H14="T",FALSE,TRUE)</formula1>
    </dataValidation>
    <dataValidation allowBlank="1" prompt="_x000a__x000a_" sqref="B13:B61" xr:uid="{00000000-0002-0000-0000-000014000000}"/>
    <dataValidation type="custom" showErrorMessage="1" errorTitle="Initial Submittal" error="The entry should be one of 'I', 'R', or 'T'." prompt="_x000a_" sqref="C13:C61" xr:uid="{00000000-0002-0000-0000-000015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1" xr:uid="{00000000-0002-0000-0000-000016000000}">
      <formula1>IF(G13="D",IF(ISBLANK(H13),TRUE,FALSE),FALSE)</formula1>
    </dataValidation>
    <dataValidation type="custom" showErrorMessage="1" errorTitle="Name of NGSB" error="Please enter the Name of Non-Government Standards Body." prompt="_x000a_" sqref="I13:I61" xr:uid="{00000000-0002-0000-0000-000017000000}">
      <formula1>IF(ISNONTEXT(I13),FALSE,TRUE)</formula1>
    </dataValidation>
    <dataValidation type="custom" showErrorMessage="1" errorTitle="Country of NGSB" error="Please enter the Country of Non-Government Standards Body." prompt="_x000a_" sqref="J13:J61" xr:uid="{00000000-0002-0000-0000-000018000000}">
      <formula1>IF(ISNONTEXT(J13),FALSE,TRUE)</formula1>
    </dataValidation>
    <dataValidation type="custom" showErrorMessage="1" errorTitle="Name of Main Committee" error="Please enter the Name of Main Committee." prompt="_x000a_" sqref="K13:K61" xr:uid="{00000000-0002-0000-0000-000019000000}">
      <formula1>IF(ISNONTEXT(K13),FALSE,TRUE)</formula1>
    </dataValidation>
    <dataValidation type="custom" allowBlank="1" showErrorMessage="1" errorTitle="Last Name" error="Please enter the Last Name of the Participant." prompt="_x000a_" sqref="D13:D61" xr:uid="{00000000-0002-0000-0000-00001A000000}">
      <formula1>IF(ISNONTEXT(D13),FALSE,TRUE)</formula1>
    </dataValidation>
    <dataValidation type="custom" allowBlank="1" showErrorMessage="1" errorTitle="First Name" error="Please enter the First Name of the Participant." prompt="_x000a_" sqref="E13:E61" xr:uid="{00000000-0002-0000-0000-00001B000000}">
      <formula1>IF(ISNONTEXT(E13),FALSE,TRUE)</formula1>
    </dataValidation>
    <dataValidation type="custom" showErrorMessage="1" errorTitle="Employment Status" error="Complete only one column under Employment Status." sqref="H34:H61" xr:uid="{00000000-0002-0000-0000-00001C000000}">
      <formula1>IF(XFB35="T",FALSE,IF(G34="D",FALSE,TRUE))</formula1>
    </dataValidation>
    <dataValidation type="custom" allowBlank="1" showErrorMessage="1" errorTitle="Email Address of Participant" error="The information you entered is not an email address." prompt="_x000a_" sqref="F13:F61" xr:uid="{00000000-0002-0000-0000-00001D000000}">
      <formula1>IF(IF(ISERROR(FIND("@",F13)),1,0)+IF(ISERROR(FIND(".",F13)),1,0)&gt;0,FALSE,TRUE)</formula1>
    </dataValidation>
  </dataValidations>
  <hyperlinks>
    <hyperlink ref="G7" r:id="rId1" xr:uid="{00000000-0004-0000-0000-000000000000}"/>
  </hyperlinks>
  <pageMargins left="0.5" right="0.5" top="0.5" bottom="0.5" header="0.5" footer="0.4"/>
  <pageSetup paperSize="5" scale="42" fitToHeight="0" orientation="landscape" r:id="rId2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2020-12-04T20:12:49Z</dcterms:modified>
</cp:coreProperties>
</file>